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TCP_SALES_DASHBOARD\"/>
    </mc:Choice>
  </mc:AlternateContent>
  <xr:revisionPtr revIDLastSave="0" documentId="13_ncr:1_{A9FF9C8A-4C9C-415D-9217-6F2CF902883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7" i="1"/>
  <c r="E28" i="1"/>
  <c r="E33" i="1"/>
  <c r="E35" i="1"/>
  <c r="T35" i="1"/>
  <c r="S35" i="1"/>
  <c r="R35" i="1"/>
  <c r="T33" i="1"/>
  <c r="S33" i="1"/>
  <c r="R33" i="1"/>
  <c r="R27" i="1"/>
  <c r="S27" i="1"/>
  <c r="T27" i="1"/>
  <c r="R28" i="1"/>
  <c r="S28" i="1"/>
  <c r="T28" i="1"/>
  <c r="S26" i="1"/>
  <c r="T26" i="1"/>
  <c r="R26" i="1"/>
  <c r="H3" i="1"/>
  <c r="H4" i="1"/>
  <c r="H5" i="1"/>
  <c r="H6" i="1"/>
  <c r="X17" i="1"/>
  <c r="E20" i="1"/>
  <c r="X20" i="1" s="1"/>
  <c r="E18" i="1"/>
  <c r="X18" i="1" s="1"/>
  <c r="E12" i="1"/>
  <c r="Z12" i="1" s="1"/>
  <c r="E13" i="1"/>
  <c r="X13" i="1" s="1"/>
  <c r="E14" i="1"/>
  <c r="X14" i="1" s="1"/>
  <c r="E11" i="1"/>
  <c r="Y11" i="1"/>
  <c r="Z22" i="1"/>
  <c r="Y22" i="1"/>
  <c r="X22" i="1"/>
  <c r="Y12" i="1"/>
  <c r="Y13" i="1"/>
  <c r="Y14" i="1"/>
  <c r="X15" i="1"/>
  <c r="Y15" i="1"/>
  <c r="Z15" i="1"/>
  <c r="X16" i="1"/>
  <c r="Y16" i="1"/>
  <c r="Z16" i="1"/>
  <c r="Y17" i="1"/>
  <c r="Y18" i="1"/>
  <c r="X19" i="1"/>
  <c r="Y19" i="1"/>
  <c r="Z19" i="1"/>
  <c r="Y20" i="1"/>
  <c r="X21" i="1"/>
  <c r="Y21" i="1"/>
  <c r="Z21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E4" i="1"/>
  <c r="F4" i="1"/>
  <c r="G4" i="1"/>
  <c r="E5" i="1"/>
  <c r="F5" i="1"/>
  <c r="G5" i="1"/>
  <c r="E6" i="1"/>
  <c r="F6" i="1"/>
  <c r="G6" i="1"/>
  <c r="F3" i="1"/>
  <c r="G3" i="1"/>
  <c r="E3" i="1"/>
  <c r="D41" i="1"/>
  <c r="D42" i="1"/>
  <c r="D43" i="1"/>
  <c r="D44" i="1"/>
  <c r="D45" i="1"/>
  <c r="D46" i="1"/>
  <c r="A47" i="1"/>
  <c r="B47" i="1"/>
  <c r="D47" i="1" s="1"/>
  <c r="C47" i="1"/>
  <c r="D48" i="1"/>
  <c r="A49" i="1"/>
  <c r="B49" i="1"/>
  <c r="D49" i="1" s="1"/>
  <c r="C49" i="1"/>
  <c r="D50" i="1"/>
  <c r="A51" i="1"/>
  <c r="B51" i="1"/>
  <c r="C51" i="1"/>
  <c r="D51" i="1"/>
  <c r="Z18" i="1" l="1"/>
  <c r="Z14" i="1"/>
  <c r="X12" i="1"/>
  <c r="Z20" i="1"/>
  <c r="Z13" i="1"/>
  <c r="Z17" i="1"/>
  <c r="Y5" i="1"/>
  <c r="Z5" i="1"/>
  <c r="Y3" i="1"/>
  <c r="Y4" i="1"/>
  <c r="Z6" i="1"/>
  <c r="X4" i="1"/>
  <c r="Y6" i="1"/>
  <c r="Z3" i="1"/>
  <c r="Z4" i="1"/>
  <c r="X3" i="1"/>
  <c r="X6" i="1"/>
  <c r="X5" i="1"/>
  <c r="U7" i="1"/>
  <c r="Q7" i="1"/>
  <c r="O7" i="1"/>
  <c r="X11" i="1"/>
  <c r="Z11" i="1"/>
  <c r="W7" i="1"/>
  <c r="S7" i="1"/>
  <c r="M7" i="1"/>
  <c r="I7" i="1"/>
  <c r="G7" i="1"/>
  <c r="K7" i="1"/>
  <c r="E7" i="1"/>
  <c r="Z7" i="1" l="1"/>
  <c r="X7" i="1"/>
  <c r="Y7" i="1"/>
  <c r="C7" i="1"/>
</calcChain>
</file>

<file path=xl/sharedStrings.xml><?xml version="1.0" encoding="utf-8"?>
<sst xmlns="http://schemas.openxmlformats.org/spreadsheetml/2006/main" count="200" uniqueCount="59">
  <si>
    <t>Code DMS</t>
  </si>
  <si>
    <t xml:space="preserve">Sub-D Name </t>
  </si>
  <si>
    <t xml:space="preserve">TARGET IN </t>
  </si>
  <si>
    <t>STRAW CAN 24</t>
  </si>
  <si>
    <t>STRAW CAN 28</t>
  </si>
  <si>
    <t>GRAPE CAN</t>
  </si>
  <si>
    <t>STRAW PET</t>
  </si>
  <si>
    <t>GRAPE PET</t>
  </si>
  <si>
    <t>RBEX</t>
  </si>
  <si>
    <t>KTD Blue</t>
  </si>
  <si>
    <t>KTD Black</t>
  </si>
  <si>
    <t>KTD Red</t>
  </si>
  <si>
    <t>RBVN</t>
  </si>
  <si>
    <t>VOL WR</t>
  </si>
  <si>
    <t>VOL KTD</t>
  </si>
  <si>
    <t>VOL TOTAL</t>
  </si>
  <si>
    <t>BTN2006</t>
  </si>
  <si>
    <t>Cty Hòa Vinh</t>
  </si>
  <si>
    <t>BTN2005</t>
  </si>
  <si>
    <t>Cty Bảo Ngọc BT</t>
  </si>
  <si>
    <t>LDG2007</t>
  </si>
  <si>
    <t>Cty Quảng Thái</t>
  </si>
  <si>
    <t>LDG06007</t>
  </si>
  <si>
    <t>Cty Hải Sơn - NS</t>
  </si>
  <si>
    <t>TOTAL</t>
  </si>
  <si>
    <t xml:space="preserve">Sub-D Code </t>
  </si>
  <si>
    <t xml:space="preserve">Route Code </t>
  </si>
  <si>
    <t>Dsr Name</t>
  </si>
  <si>
    <t>SE209_R1</t>
  </si>
  <si>
    <t>SE209_R3</t>
  </si>
  <si>
    <t>SE209_R4</t>
  </si>
  <si>
    <t>SE209_R7</t>
  </si>
  <si>
    <t>SE209_R8</t>
  </si>
  <si>
    <t>SE310_R1</t>
  </si>
  <si>
    <t>SE210_R2</t>
  </si>
  <si>
    <t>SE208_R1</t>
  </si>
  <si>
    <t>SE3 Total</t>
  </si>
  <si>
    <t>TARGET AO</t>
  </si>
  <si>
    <t>NGUYEN LE HONG SUONG</t>
  </si>
  <si>
    <t>BUI THUY DIEM LINH -1</t>
  </si>
  <si>
    <t>PHAN MINH TIEN</t>
  </si>
  <si>
    <t>NGUYEN THI MY PHUONG</t>
  </si>
  <si>
    <t>PHAM HANH PHUC</t>
  </si>
  <si>
    <t>VACSE 68</t>
  </si>
  <si>
    <t>LUONG VIET TU</t>
  </si>
  <si>
    <t>NGUYEN QUOC HUY</t>
  </si>
  <si>
    <t>LPPC</t>
  </si>
  <si>
    <t>PC</t>
  </si>
  <si>
    <t>TARGET</t>
  </si>
  <si>
    <t>TARGET OUT</t>
  </si>
  <si>
    <t>KTD Blue(LS)</t>
  </si>
  <si>
    <t>KTD Black(LS)</t>
  </si>
  <si>
    <t>KTD Red(LS)</t>
  </si>
  <si>
    <t>STRAW CAN 28 (LS)</t>
  </si>
  <si>
    <t>STRAW CAN 24 (LS)</t>
  </si>
  <si>
    <t>GRAPE CAN (LS)</t>
  </si>
  <si>
    <t>STRAW PET(LS)</t>
  </si>
  <si>
    <t>GRAPE PET (LS)</t>
  </si>
  <si>
    <t>RBEX(LS)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</si>
</sst>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-* #,##0.00_-;\-* #,##0.00_-;_-* &quot;-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0"/>
      <name val="Aptos Narrow"/>
      <family val="2"/>
    </font>
    <font>
      <b/>
      <sz val="8"/>
      <color theme="5" tint="0.79998168889431442"/>
      <name val="Arial"/>
      <family val="2"/>
    </font>
    <font>
      <b/>
      <sz val="9"/>
      <color rgb="FF002060"/>
      <name val="Arial"/>
      <family val="2"/>
      <charset val="163"/>
    </font>
    <font>
      <sz val="9"/>
      <color rgb="FF002060"/>
      <name val="Arial"/>
      <family val="2"/>
      <charset val="163"/>
    </font>
    <font>
      <b/>
      <sz val="9"/>
      <color theme="0"/>
      <name val="Arial"/>
      <family val="2"/>
      <charset val="163"/>
    </font>
    <font>
      <sz val="9"/>
      <color theme="1"/>
      <name val="Arial"/>
      <family val="2"/>
      <charset val="163"/>
    </font>
    <font>
      <b/>
      <sz val="9"/>
      <color theme="1"/>
      <name val="Arial"/>
      <family val="2"/>
      <charset val="163"/>
    </font>
    <font>
      <b/>
      <sz val="9"/>
      <color theme="0"/>
      <name val="Aptos Narrow"/>
      <family val="2"/>
      <charset val="163"/>
    </font>
    <font>
      <sz val="9"/>
      <color rgb="FF002060"/>
      <name val="Aptos Narrow"/>
      <family val="2"/>
      <charset val="163"/>
    </font>
    <font>
      <b/>
      <sz val="9"/>
      <color theme="1"/>
      <name val="Aptos Narrow"/>
      <family val="2"/>
      <charset val="163"/>
    </font>
    <font>
      <b/>
      <sz val="9"/>
      <color rgb="FF002060"/>
      <name val="Arial"/>
      <family val="2"/>
    </font>
    <font>
      <b/>
      <sz val="11"/>
      <color theme="0"/>
      <name val="Calibri"/>
      <family val="2"/>
      <charset val="163"/>
      <scheme val="minor"/>
    </font>
    <font>
      <b/>
      <sz val="8"/>
      <color theme="0"/>
      <name val="Arial"/>
      <family val="2"/>
      <charset val="163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2060"/>
      <name val="Aptos Narrow"/>
      <family val="2"/>
      <charset val="163"/>
    </font>
    <font>
      <b/>
      <sz val="10"/>
      <color theme="1"/>
      <name val="Aptos Narrow"/>
      <family val="2"/>
      <charset val="163"/>
    </font>
    <font>
      <b/>
      <sz val="10"/>
      <color theme="0"/>
      <name val="Aptos Narrow"/>
      <family val="2"/>
      <charset val="163"/>
    </font>
    <font>
      <b/>
      <sz val="10"/>
      <color rgb="FF002060"/>
      <name val="Aptos Narrow"/>
      <family val="2"/>
      <charset val="163"/>
    </font>
    <font>
      <b/>
      <sz val="10"/>
      <color theme="1"/>
      <name val="Arial"/>
      <family val="2"/>
      <charset val="163"/>
    </font>
    <font>
      <sz val="10"/>
      <color rgb="FF00206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medium">
        <color theme="0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41" fontId="3" fillId="0" borderId="6" xfId="2" applyFont="1" applyBorder="1" applyAlignment="1">
      <alignment horizontal="right"/>
    </xf>
    <xf numFmtId="164" fontId="2" fillId="3" borderId="12" xfId="0" applyNumberFormat="1" applyFont="1" applyFill="1" applyBorder="1" applyAlignment="1">
      <alignment horizontal="right"/>
    </xf>
    <xf numFmtId="0" fontId="4" fillId="0" borderId="0" xfId="0" applyFont="1"/>
    <xf numFmtId="0" fontId="2" fillId="3" borderId="24" xfId="0" applyFont="1" applyFill="1" applyBorder="1" applyAlignment="1">
      <alignment horizontal="center" vertical="center" wrapText="1" shrinkToFit="1"/>
    </xf>
    <xf numFmtId="0" fontId="6" fillId="3" borderId="25" xfId="0" applyFont="1" applyFill="1" applyBorder="1" applyAlignment="1">
      <alignment horizontal="center" vertical="center" wrapText="1" shrinkToFit="1"/>
    </xf>
    <xf numFmtId="164" fontId="8" fillId="2" borderId="5" xfId="1" applyNumberFormat="1" applyFont="1" applyFill="1" applyBorder="1"/>
    <xf numFmtId="0" fontId="10" fillId="0" borderId="0" xfId="0" applyFont="1"/>
    <xf numFmtId="0" fontId="9" fillId="3" borderId="13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43" fontId="11" fillId="2" borderId="19" xfId="1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9" fillId="4" borderId="11" xfId="0" applyFont="1" applyFill="1" applyBorder="1" applyAlignment="1">
      <alignment horizontal="center" vertical="center" shrinkToFit="1"/>
    </xf>
    <xf numFmtId="0" fontId="9" fillId="4" borderId="20" xfId="0" applyFont="1" applyFill="1" applyBorder="1" applyAlignment="1">
      <alignment horizontal="center" vertical="center" shrinkToFit="1"/>
    </xf>
    <xf numFmtId="0" fontId="12" fillId="3" borderId="7" xfId="0" applyFont="1" applyFill="1" applyBorder="1" applyAlignment="1">
      <alignment horizontal="center" vertical="center" shrinkToFit="1"/>
    </xf>
    <xf numFmtId="0" fontId="12" fillId="3" borderId="8" xfId="0" applyFont="1" applyFill="1" applyBorder="1" applyAlignment="1">
      <alignment horizontal="center" vertical="center" shrinkToFit="1"/>
    </xf>
    <xf numFmtId="0" fontId="12" fillId="3" borderId="13" xfId="0" applyFont="1" applyFill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43" fontId="14" fillId="2" borderId="19" xfId="1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shrinkToFit="1"/>
    </xf>
    <xf numFmtId="0" fontId="13" fillId="2" borderId="11" xfId="0" applyFont="1" applyFill="1" applyBorder="1" applyAlignment="1">
      <alignment horizontal="center" vertical="center" shrinkToFit="1"/>
    </xf>
    <xf numFmtId="0" fontId="12" fillId="4" borderId="11" xfId="0" applyFont="1" applyFill="1" applyBorder="1" applyAlignment="1">
      <alignment horizontal="center" vertical="center" shrinkToFit="1"/>
    </xf>
    <xf numFmtId="0" fontId="12" fillId="4" borderId="20" xfId="0" applyFont="1" applyFill="1" applyBorder="1" applyAlignment="1">
      <alignment horizontal="center" vertical="center" shrinkToFit="1"/>
    </xf>
    <xf numFmtId="0" fontId="9" fillId="3" borderId="23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center" vertical="center" shrinkToFit="1"/>
    </xf>
    <xf numFmtId="0" fontId="9" fillId="3" borderId="28" xfId="0" applyFont="1" applyFill="1" applyBorder="1" applyAlignment="1">
      <alignment horizontal="center" vertical="center" shrinkToFit="1"/>
    </xf>
    <xf numFmtId="0" fontId="9" fillId="3" borderId="26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31" xfId="0" applyFont="1" applyFill="1" applyBorder="1" applyAlignment="1">
      <alignment horizontal="center" vertical="center" shrinkToFit="1"/>
    </xf>
    <xf numFmtId="0" fontId="9" fillId="4" borderId="9" xfId="0" applyFont="1" applyFill="1" applyBorder="1" applyAlignment="1">
      <alignment horizontal="center" vertical="center" shrinkToFit="1"/>
    </xf>
    <xf numFmtId="0" fontId="9" fillId="4" borderId="30" xfId="0" applyFont="1" applyFill="1" applyBorder="1" applyAlignment="1">
      <alignment horizontal="center" vertical="center" shrinkToFit="1"/>
    </xf>
    <xf numFmtId="41" fontId="9" fillId="3" borderId="24" xfId="2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shrinkToFit="1"/>
    </xf>
    <xf numFmtId="0" fontId="9" fillId="4" borderId="11" xfId="0" applyFont="1" applyFill="1" applyBorder="1" applyAlignment="1">
      <alignment horizontal="center" shrinkToFit="1"/>
    </xf>
    <xf numFmtId="0" fontId="9" fillId="3" borderId="13" xfId="0" applyFont="1" applyFill="1" applyBorder="1" applyAlignment="1">
      <alignment horizontal="center" shrinkToFit="1"/>
    </xf>
    <xf numFmtId="0" fontId="9" fillId="3" borderId="14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shrinkToFit="1"/>
    </xf>
    <xf numFmtId="0" fontId="9" fillId="3" borderId="27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164" fontId="15" fillId="2" borderId="5" xfId="1" applyNumberFormat="1" applyFont="1" applyFill="1" applyBorder="1" applyAlignment="1">
      <alignment horizontal="center" vertical="center" shrinkToFit="1"/>
    </xf>
    <xf numFmtId="0" fontId="16" fillId="3" borderId="0" xfId="0" applyFont="1" applyFill="1" applyAlignment="1">
      <alignment horizontal="center" vertical="center" wrapText="1"/>
    </xf>
    <xf numFmtId="164" fontId="17" fillId="3" borderId="0" xfId="1" applyNumberFormat="1" applyFont="1" applyFill="1" applyBorder="1" applyAlignment="1">
      <alignment horizontal="center" vertical="center" wrapText="1" shrinkToFit="1"/>
    </xf>
    <xf numFmtId="164" fontId="2" fillId="3" borderId="35" xfId="0" applyNumberFormat="1" applyFont="1" applyFill="1" applyBorder="1" applyAlignment="1">
      <alignment horizontal="right"/>
    </xf>
    <xf numFmtId="0" fontId="7" fillId="2" borderId="37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9" fontId="4" fillId="0" borderId="0" xfId="0" applyNumberFormat="1" applyFont="1"/>
    <xf numFmtId="9" fontId="18" fillId="5" borderId="0" xfId="0" applyNumberFormat="1" applyFont="1" applyFill="1" applyAlignment="1">
      <alignment horizontal="center" vertical="center"/>
    </xf>
    <xf numFmtId="41" fontId="19" fillId="2" borderId="11" xfId="2" applyFont="1" applyFill="1" applyBorder="1" applyAlignment="1">
      <alignment horizontal="center" vertical="center" wrapText="1" shrinkToFit="1"/>
    </xf>
    <xf numFmtId="164" fontId="20" fillId="2" borderId="6" xfId="0" applyNumberFormat="1" applyFont="1" applyFill="1" applyBorder="1" applyAlignment="1">
      <alignment horizontal="right"/>
    </xf>
    <xf numFmtId="164" fontId="20" fillId="2" borderId="7" xfId="0" applyNumberFormat="1" applyFont="1" applyFill="1" applyBorder="1" applyAlignment="1">
      <alignment horizontal="right"/>
    </xf>
    <xf numFmtId="164" fontId="20" fillId="2" borderId="8" xfId="0" applyNumberFormat="1" applyFont="1" applyFill="1" applyBorder="1" applyAlignment="1">
      <alignment horizontal="right"/>
    </xf>
    <xf numFmtId="41" fontId="21" fillId="4" borderId="11" xfId="1" applyNumberFormat="1" applyFont="1" applyFill="1" applyBorder="1" applyAlignment="1">
      <alignment horizontal="center" vertical="center" wrapText="1" shrinkToFit="1"/>
    </xf>
    <xf numFmtId="41" fontId="22" fillId="4" borderId="11" xfId="1" applyNumberFormat="1" applyFont="1" applyFill="1" applyBorder="1" applyAlignment="1">
      <alignment horizontal="center" vertical="center" wrapText="1" shrinkToFit="1"/>
    </xf>
    <xf numFmtId="41" fontId="19" fillId="2" borderId="11" xfId="1" applyNumberFormat="1" applyFont="1" applyFill="1" applyBorder="1" applyAlignment="1">
      <alignment horizontal="center" vertical="center" wrapText="1" shrinkToFit="1"/>
    </xf>
    <xf numFmtId="0" fontId="19" fillId="2" borderId="11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41" fontId="20" fillId="2" borderId="11" xfId="1" applyNumberFormat="1" applyFont="1" applyFill="1" applyBorder="1" applyAlignment="1">
      <alignment horizontal="center" vertical="center" wrapText="1" shrinkToFit="1"/>
    </xf>
    <xf numFmtId="164" fontId="21" fillId="3" borderId="11" xfId="1" applyNumberFormat="1" applyFont="1" applyFill="1" applyBorder="1" applyAlignment="1">
      <alignment horizontal="center" vertical="center" wrapText="1" shrinkToFit="1"/>
    </xf>
    <xf numFmtId="164" fontId="20" fillId="2" borderId="37" xfId="0" applyNumberFormat="1" applyFont="1" applyFill="1" applyBorder="1" applyAlignment="1">
      <alignment horizontal="right"/>
    </xf>
    <xf numFmtId="164" fontId="20" fillId="2" borderId="38" xfId="0" applyNumberFormat="1" applyFont="1" applyFill="1" applyBorder="1" applyAlignment="1">
      <alignment horizontal="right"/>
    </xf>
    <xf numFmtId="164" fontId="20" fillId="2" borderId="39" xfId="0" applyNumberFormat="1" applyFont="1" applyFill="1" applyBorder="1" applyAlignment="1">
      <alignment horizontal="right"/>
    </xf>
    <xf numFmtId="41" fontId="20" fillId="0" borderId="6" xfId="2" applyFont="1" applyBorder="1" applyAlignment="1">
      <alignment horizontal="right"/>
    </xf>
    <xf numFmtId="41" fontId="20" fillId="0" borderId="34" xfId="2" applyFont="1" applyBorder="1" applyAlignment="1">
      <alignment horizontal="right"/>
    </xf>
    <xf numFmtId="164" fontId="21" fillId="3" borderId="12" xfId="0" applyNumberFormat="1" applyFont="1" applyFill="1" applyBorder="1" applyAlignment="1">
      <alignment horizontal="right"/>
    </xf>
    <xf numFmtId="164" fontId="23" fillId="2" borderId="11" xfId="1" applyNumberFormat="1" applyFont="1" applyFill="1" applyBorder="1" applyAlignment="1">
      <alignment horizontal="center" vertical="center" wrapText="1" shrinkToFit="1"/>
    </xf>
    <xf numFmtId="164" fontId="24" fillId="2" borderId="11" xfId="1" applyNumberFormat="1" applyFont="1" applyFill="1" applyBorder="1" applyAlignment="1">
      <alignment horizontal="center" vertical="center" wrapText="1" shrinkToFit="1"/>
    </xf>
    <xf numFmtId="164" fontId="25" fillId="2" borderId="11" xfId="1" applyNumberFormat="1" applyFont="1" applyFill="1" applyBorder="1" applyAlignment="1">
      <alignment horizontal="center" vertical="center" wrapText="1" shrinkToFit="1"/>
    </xf>
    <xf numFmtId="164" fontId="26" fillId="2" borderId="11" xfId="1" applyNumberFormat="1" applyFont="1" applyFill="1" applyBorder="1" applyAlignment="1">
      <alignment horizontal="center" vertical="center" wrapText="1" shrinkToFit="1"/>
    </xf>
    <xf numFmtId="164" fontId="27" fillId="2" borderId="6" xfId="0" applyNumberFormat="1" applyFont="1" applyFill="1" applyBorder="1" applyAlignment="1">
      <alignment horizontal="right"/>
    </xf>
    <xf numFmtId="164" fontId="27" fillId="2" borderId="7" xfId="0" applyNumberFormat="1" applyFont="1" applyFill="1" applyBorder="1" applyAlignment="1">
      <alignment horizontal="right"/>
    </xf>
    <xf numFmtId="164" fontId="27" fillId="2" borderId="8" xfId="0" applyNumberFormat="1" applyFont="1" applyFill="1" applyBorder="1" applyAlignment="1">
      <alignment horizontal="right"/>
    </xf>
    <xf numFmtId="164" fontId="25" fillId="4" borderId="11" xfId="1" applyNumberFormat="1" applyFont="1" applyFill="1" applyBorder="1" applyAlignment="1">
      <alignment horizontal="center" vertical="center" wrapText="1" shrinkToFit="1"/>
    </xf>
    <xf numFmtId="164" fontId="24" fillId="4" borderId="11" xfId="1" applyNumberFormat="1" applyFont="1" applyFill="1" applyBorder="1" applyAlignment="1">
      <alignment horizontal="center" vertical="center" wrapText="1" shrinkToFit="1"/>
    </xf>
    <xf numFmtId="164" fontId="25" fillId="3" borderId="11" xfId="1" applyNumberFormat="1" applyFont="1" applyFill="1" applyBorder="1" applyAlignment="1">
      <alignment horizontal="center" vertical="center" wrapText="1" shrinkToFit="1"/>
    </xf>
    <xf numFmtId="164" fontId="24" fillId="3" borderId="11" xfId="1" applyNumberFormat="1" applyFont="1" applyFill="1" applyBorder="1" applyAlignment="1">
      <alignment horizontal="center" vertical="center" wrapText="1" shrinkToFit="1"/>
    </xf>
    <xf numFmtId="43" fontId="28" fillId="2" borderId="29" xfId="1" applyFont="1" applyFill="1" applyBorder="1" applyAlignment="1">
      <alignment horizontal="center" vertical="center" wrapText="1" shrinkToFit="1"/>
    </xf>
    <xf numFmtId="164" fontId="28" fillId="2" borderId="18" xfId="1" applyNumberFormat="1" applyFont="1" applyFill="1" applyBorder="1" applyAlignment="1">
      <alignment horizontal="center" vertical="center" wrapText="1" shrinkToFit="1"/>
    </xf>
    <xf numFmtId="43" fontId="28" fillId="2" borderId="30" xfId="1" applyFont="1" applyFill="1" applyBorder="1" applyAlignment="1">
      <alignment horizontal="center" vertical="center" wrapText="1" shrinkToFit="1"/>
    </xf>
    <xf numFmtId="164" fontId="28" fillId="2" borderId="9" xfId="1" applyNumberFormat="1" applyFont="1" applyFill="1" applyBorder="1" applyAlignment="1">
      <alignment horizontal="center" vertical="center" wrapText="1" shrinkToFit="1"/>
    </xf>
    <xf numFmtId="165" fontId="21" fillId="4" borderId="30" xfId="2" applyNumberFormat="1" applyFont="1" applyFill="1" applyBorder="1" applyAlignment="1">
      <alignment horizontal="center" vertical="center" wrapText="1" shrinkToFit="1"/>
    </xf>
    <xf numFmtId="164" fontId="21" fillId="4" borderId="32" xfId="1" applyNumberFormat="1" applyFont="1" applyFill="1" applyBorder="1" applyAlignment="1">
      <alignment horizontal="center" vertical="center" wrapText="1" shrinkToFit="1"/>
    </xf>
    <xf numFmtId="164" fontId="21" fillId="4" borderId="33" xfId="1" applyNumberFormat="1" applyFont="1" applyFill="1" applyBorder="1" applyAlignment="1">
      <alignment horizontal="center" vertical="center" wrapText="1" shrinkToFit="1"/>
    </xf>
    <xf numFmtId="165" fontId="21" fillId="3" borderId="24" xfId="2" applyNumberFormat="1" applyFont="1" applyFill="1" applyBorder="1" applyAlignment="1">
      <alignment horizontal="center" vertical="center" wrapText="1" shrinkToFit="1"/>
    </xf>
    <xf numFmtId="41" fontId="21" fillId="3" borderId="24" xfId="2" applyFont="1" applyFill="1" applyBorder="1" applyAlignment="1">
      <alignment horizontal="center" vertical="center" wrapText="1" shrinkToFit="1"/>
    </xf>
    <xf numFmtId="9" fontId="4" fillId="0" borderId="0" xfId="3" applyFont="1"/>
    <xf numFmtId="0" fontId="2" fillId="3" borderId="25" xfId="0" applyFont="1" applyFill="1" applyBorder="1" applyAlignment="1">
      <alignment horizontal="center" vertical="center" wrapText="1" shrinkToFit="1"/>
    </xf>
    <xf numFmtId="0" fontId="2" fillId="3" borderId="24" xfId="0" applyFont="1" applyFill="1" applyBorder="1" applyAlignment="1">
      <alignment horizontal="center" vertical="center" wrapText="1" shrinkToFit="1"/>
    </xf>
    <xf numFmtId="0" fontId="5" fillId="3" borderId="34" xfId="0" applyFont="1" applyFill="1" applyBorder="1" applyAlignment="1">
      <alignment horizontal="center" vertical="center" wrapText="1" shrinkToFit="1"/>
    </xf>
    <xf numFmtId="0" fontId="5" fillId="3" borderId="21" xfId="0" applyFont="1" applyFill="1" applyBorder="1" applyAlignment="1">
      <alignment horizontal="center" vertical="center" wrapText="1" shrinkToFit="1"/>
    </xf>
    <xf numFmtId="164" fontId="7" fillId="2" borderId="1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164" fontId="7" fillId="2" borderId="2" xfId="1" applyNumberFormat="1" applyFont="1" applyFill="1" applyBorder="1" applyAlignment="1">
      <alignment horizontal="center" vertical="center" shrinkToFit="1"/>
    </xf>
    <xf numFmtId="164" fontId="7" fillId="2" borderId="4" xfId="1" applyNumberFormat="1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8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wrapText="1" shrinkToFit="1"/>
    </xf>
    <xf numFmtId="0" fontId="2" fillId="3" borderId="16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3" borderId="0" xfId="0" applyFont="1" applyFill="1" applyAlignment="1">
      <alignment horizontal="center" vertical="center" wrapText="1" shrinkToFit="1"/>
    </xf>
  </cellXfs>
  <cellStyles count="4">
    <cellStyle name="Comma" xfId="1" builtinId="3"/>
    <cellStyle name="Comma [0]" xfId="2" builtinId="6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CP%20-%202026%20-%20TRACKING/TRACKING%20H&#7856;NG%20%20NG&#192;Y/TRACKING%20SECON%20-%20SS%20Y&#7870;N%20-%20M10.xlsx" TargetMode="External"/><Relationship Id="rId2" Type="http://schemas.openxmlformats.org/officeDocument/2006/relationships/externalLinkPath" Target="file:///D:\TCP%20-%202026%20-%20TRACKING\TRACKING%20H&#7856;NG%20%20NG&#192;Y\TRACKING%20SECON%20-%20SS%20Y&#7870;N%20-%20M10.xlsx" TargetMode="External"/><Relationship Id="rId1" Type="http://schemas.openxmlformats.org/officeDocument/2006/relationships/externalLinkPath" Target="/TCP%20-%202026%20-%20TRACKING/TRACKING%20H&#7856;NG%20%20NG&#192;Y/TRACKING%20SECON%20-%20SS%20Y&#7870;N%20-%20M10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TCP%202025/B&#193;O%20C&#193;O/TCP%202025/B&#193;O%20C&#193;O%20NG&#192;Y/TRACKING%20H&#7856;NG%20%20NG&#192;Y/TRACKING%20SECON%20-%20SS%20Y&#7870;N%20-%20M09.xlsx" TargetMode="External"/><Relationship Id="rId2" Type="http://schemas.openxmlformats.org/officeDocument/2006/relationships/externalLinkPath" Target="file:///D:\TCP%202025\B&#193;O%20C&#193;O\TCP%202025\B&#193;O%20C&#193;O%20NG&#192;Y\TRACKING%20H&#7856;NG%20%20NG&#192;Y\TRACKING%20SECON%20-%20SS%20Y&#7870;N%20-%20M09.xlsx" TargetMode="External"/><Relationship Id="rId1" Type="http://schemas.openxmlformats.org/officeDocument/2006/relationships/externalLinkPath" Target="/TCP%202025/B&#193;O%20C&#193;O/TCP%202025/B&#193;O%20C&#193;O%20NG&#192;Y/TRACKING%20H&#7856;NG%20%20NG&#192;Y/TRACKING%20SECON%20-%20SS%20Y&#7870;N%20-%20M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SKH PHỤC VỤ LẠI-6M RBEX"/>
      <sheetName val="RR3M RBEX "/>
      <sheetName val="BC ZL"/>
      <sheetName val="MTD TUẦN ON &amp; OFF"/>
      <sheetName val="ROI NPP - RT&amp;WS"/>
      <sheetName val="TARGET - MTD NPP HẢI SƠN"/>
      <sheetName val="LIST OF OUTLET"/>
      <sheetName val="ROUTE BY"/>
      <sheetName val="BÁO CÁO NHÂN SỰ "/>
      <sheetName val="BÁO CÁO PHƯỜNG XÃ BAO PHỦ"/>
      <sheetName val="6.PV-PC "/>
      <sheetName val="DATE NPP "/>
      <sheetName val="7.PV - MTD VOL TODAY"/>
      <sheetName val="5.PV - MTD VOL "/>
      <sheetName val="4. PV - MTD AO"/>
      <sheetName val="8.PV-AO TODAY"/>
      <sheetName val="DSKH - TB M10"/>
      <sheetName val="TỒN KHO - IN OUT 10.26"/>
      <sheetName val="NGÂN SÁCH HẢI SƠN "/>
      <sheetName val="VOL-%"/>
      <sheetName val="AO - %"/>
      <sheetName val="PC &amp; LPPC - %"/>
      <sheetName val="LINK SP"/>
      <sheetName val="INVENTORY"/>
      <sheetName val="PO"/>
      <sheetName val="MDM"/>
      <sheetName val="DATA - SORAW"/>
      <sheetName val="DATA - SEC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5">
          <cell r="C25" t="str">
            <v>BTN2006</v>
          </cell>
          <cell r="D25" t="str">
            <v>BTN2005</v>
          </cell>
          <cell r="E25" t="str">
            <v>LDG2007</v>
          </cell>
          <cell r="F25" t="str">
            <v>LDG06007</v>
          </cell>
        </row>
        <row r="28">
          <cell r="B28" t="str">
            <v>STRAW CAN 28</v>
          </cell>
          <cell r="C28"/>
          <cell r="D28"/>
          <cell r="E28"/>
          <cell r="F28"/>
        </row>
        <row r="29">
          <cell r="B29" t="str">
            <v>STRAW CAN 28 (LS)</v>
          </cell>
          <cell r="C29"/>
        </row>
        <row r="30">
          <cell r="B30" t="str">
            <v>STRAW CAN 24</v>
          </cell>
          <cell r="C30">
            <v>600</v>
          </cell>
          <cell r="D30">
            <v>200</v>
          </cell>
          <cell r="E30">
            <v>100</v>
          </cell>
        </row>
        <row r="31">
          <cell r="B31" t="str">
            <v>STRAW CAN 24 (LS)</v>
          </cell>
          <cell r="C31"/>
        </row>
        <row r="32">
          <cell r="B32" t="str">
            <v>GRAPE CAN</v>
          </cell>
          <cell r="C32">
            <v>1390</v>
          </cell>
          <cell r="D32">
            <v>180</v>
          </cell>
          <cell r="E32">
            <v>60</v>
          </cell>
        </row>
        <row r="33">
          <cell r="B33" t="str">
            <v>GRAPE CAN (LS)</v>
          </cell>
          <cell r="C33"/>
        </row>
        <row r="34">
          <cell r="B34" t="str">
            <v>STRAW PET</v>
          </cell>
          <cell r="C34"/>
          <cell r="D34">
            <v>10</v>
          </cell>
        </row>
        <row r="35">
          <cell r="B35" t="str">
            <v>STRAW PET(LS)</v>
          </cell>
          <cell r="C35"/>
        </row>
        <row r="36">
          <cell r="B36" t="str">
            <v>GRAPE PET</v>
          </cell>
          <cell r="C36">
            <v>110</v>
          </cell>
          <cell r="D36">
            <v>30</v>
          </cell>
          <cell r="E36">
            <v>90</v>
          </cell>
        </row>
        <row r="37">
          <cell r="B37" t="str">
            <v>GRAPE PET (LS)</v>
          </cell>
          <cell r="C37"/>
        </row>
        <row r="38">
          <cell r="B38" t="str">
            <v>RBEX</v>
          </cell>
          <cell r="C38">
            <v>106</v>
          </cell>
          <cell r="D38">
            <v>48</v>
          </cell>
          <cell r="E38">
            <v>56</v>
          </cell>
        </row>
        <row r="39">
          <cell r="B39" t="str">
            <v>RBEX(LS)</v>
          </cell>
          <cell r="C39"/>
        </row>
        <row r="40">
          <cell r="B40" t="str">
            <v>RBVN</v>
          </cell>
          <cell r="C40">
            <v>3000</v>
          </cell>
          <cell r="D40">
            <v>500</v>
          </cell>
          <cell r="E40">
            <v>1500</v>
          </cell>
          <cell r="F40">
            <v>300</v>
          </cell>
        </row>
        <row r="41">
          <cell r="B41" t="str">
            <v>KTD Blue</v>
          </cell>
          <cell r="C41">
            <v>80</v>
          </cell>
          <cell r="D41">
            <v>10</v>
          </cell>
          <cell r="E41">
            <v>55</v>
          </cell>
        </row>
        <row r="42">
          <cell r="B42" t="str">
            <v>KTD Black</v>
          </cell>
          <cell r="C42"/>
          <cell r="E42">
            <v>5</v>
          </cell>
        </row>
        <row r="43">
          <cell r="B43" t="str">
            <v>KTD Red</v>
          </cell>
          <cell r="C43">
            <v>5</v>
          </cell>
          <cell r="E43">
            <v>5</v>
          </cell>
        </row>
        <row r="44">
          <cell r="B44" t="str">
            <v>KTD Blue(LS)</v>
          </cell>
          <cell r="C44"/>
        </row>
        <row r="45">
          <cell r="B45" t="str">
            <v>KTD Black(LS)</v>
          </cell>
          <cell r="C45"/>
        </row>
        <row r="46">
          <cell r="B46" t="str">
            <v>KTD Red(LS)</v>
          </cell>
          <cell r="C46"/>
          <cell r="D46"/>
          <cell r="E46"/>
          <cell r="F46"/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SKH PHỤC VỤ LẠI-6M RBEX"/>
      <sheetName val="ROUTE BY"/>
      <sheetName val="RR3M RBEX "/>
      <sheetName val="BC ZL"/>
      <sheetName val="MTD TUẦN ON &amp; OFF"/>
      <sheetName val="PHÁT SINH DUMMY"/>
      <sheetName val="LE OUT NPP"/>
      <sheetName val="ROI NPP - RT&amp;WS"/>
      <sheetName val="IN-OUT-TỒN KHO"/>
      <sheetName val="IN NPP"/>
      <sheetName val="TARGET - MTD NPP HẢI SƠN"/>
      <sheetName val="SỐ WS - HÒA VINH"/>
      <sheetName val="TARGET M6"/>
      <sheetName val="DSKH - TB M09"/>
      <sheetName val="BÁO CÁO NHÂN SỰ "/>
      <sheetName val="1. MTD - VOL TODAY"/>
      <sheetName val="2.MTD - AO TODAY"/>
      <sheetName val="11.AO TODAY WR "/>
      <sheetName val="3. MTD- PC &amp; LPPC - TODAY"/>
      <sheetName val="DSKH 3M BÁN LẠI WR"/>
      <sheetName val="DSKH 6M NO WR CAN"/>
      <sheetName val="BÁO CÁO PHƯỜNG XÃ BAO PHỦ"/>
      <sheetName val="LIST OF OUTLET"/>
      <sheetName val="DSKH CẦN BÁN WR VÀO"/>
      <sheetName val="4. PV - MTD AO"/>
      <sheetName val="5.PV - MTD VOL "/>
      <sheetName val="6.PV-PC "/>
      <sheetName val="DATE NPP "/>
      <sheetName val="7.PV - MTD VOL TODAY"/>
      <sheetName val="8.PV-AO TODAY"/>
      <sheetName val="10. PV SECON MTD RBEX"/>
      <sheetName val="INVENTORY"/>
      <sheetName val="PO"/>
      <sheetName val="MDM"/>
      <sheetName val="LINK SP"/>
      <sheetName val="DATA - SORAW"/>
      <sheetName val="DATA - SEC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">
          <cell r="C2" t="str">
            <v>SE207_R1</v>
          </cell>
          <cell r="D2" t="str">
            <v>Route Lâm Đồng - Đức Trọng 1</v>
          </cell>
          <cell r="E2" t="str">
            <v>GT</v>
          </cell>
          <cell r="F2" t="str">
            <v>General Trade</v>
          </cell>
          <cell r="G2" t="str">
            <v>SLC01</v>
          </cell>
          <cell r="H2" t="str">
            <v>Selling Category All Sản Phẩm</v>
          </cell>
          <cell r="I2" t="str">
            <v>GT</v>
          </cell>
          <cell r="J2" t="str">
            <v>SOUTHEAST</v>
          </cell>
          <cell r="K2" t="str">
            <v>SE3</v>
          </cell>
          <cell r="L2" t="str">
            <v>SE307</v>
          </cell>
          <cell r="M2">
            <v>100</v>
          </cell>
          <cell r="N2" t="str">
            <v>Y</v>
          </cell>
          <cell r="O2">
            <v>43749</v>
          </cell>
          <cell r="Q2" t="str">
            <v>TCP4782</v>
          </cell>
          <cell r="R2" t="str">
            <v>NGUYEN NGOC  YEN</v>
          </cell>
          <cell r="S2" t="str">
            <v>TCP6265</v>
          </cell>
          <cell r="T2" t="str">
            <v>NGO NGOC TAN</v>
          </cell>
        </row>
        <row r="3">
          <cell r="C3" t="str">
            <v>SE207_R2</v>
          </cell>
          <cell r="D3" t="str">
            <v>Route Lâm Đồng - Đức Trọng 2</v>
          </cell>
          <cell r="E3" t="str">
            <v>GT</v>
          </cell>
          <cell r="F3" t="str">
            <v>General Trade</v>
          </cell>
          <cell r="G3" t="str">
            <v>SLC01</v>
          </cell>
          <cell r="H3" t="str">
            <v>Selling Category All Sản Phẩm</v>
          </cell>
          <cell r="I3" t="str">
            <v>GT</v>
          </cell>
          <cell r="J3" t="str">
            <v>SOUTHEAST</v>
          </cell>
          <cell r="K3" t="str">
            <v>SE3</v>
          </cell>
          <cell r="L3" t="str">
            <v>SE307</v>
          </cell>
          <cell r="M3">
            <v>100</v>
          </cell>
          <cell r="N3" t="str">
            <v>Y</v>
          </cell>
          <cell r="O3">
            <v>43749</v>
          </cell>
          <cell r="Q3" t="str">
            <v>TCP4782</v>
          </cell>
          <cell r="R3" t="str">
            <v>NGUYEN NGOC  YEN</v>
          </cell>
          <cell r="S3" t="str">
            <v>TCP6179</v>
          </cell>
          <cell r="T3" t="str">
            <v>HO TRUNG VIET 1</v>
          </cell>
        </row>
        <row r="4">
          <cell r="C4" t="str">
            <v>SE208_R1</v>
          </cell>
          <cell r="D4" t="str">
            <v>Route Lâm Đồng - Đà Lạt 1</v>
          </cell>
          <cell r="E4" t="str">
            <v>GT</v>
          </cell>
          <cell r="F4" t="str">
            <v>General Trade</v>
          </cell>
          <cell r="G4" t="str">
            <v>SLC01</v>
          </cell>
          <cell r="H4" t="str">
            <v>Selling Category All Sản Phẩm</v>
          </cell>
          <cell r="I4" t="str">
            <v>GT</v>
          </cell>
          <cell r="J4" t="str">
            <v>SOUTHEAST</v>
          </cell>
          <cell r="K4" t="str">
            <v>SE3</v>
          </cell>
          <cell r="L4" t="str">
            <v>SE305</v>
          </cell>
          <cell r="M4">
            <v>100</v>
          </cell>
          <cell r="N4" t="str">
            <v>Y</v>
          </cell>
          <cell r="O4">
            <v>43758</v>
          </cell>
          <cell r="Q4" t="str">
            <v>TCP4782</v>
          </cell>
          <cell r="R4" t="str">
            <v>NGUYEN NGOC  YEN</v>
          </cell>
          <cell r="S4" t="str">
            <v>TCP3136</v>
          </cell>
          <cell r="T4" t="str">
            <v>NGUYEN QUOC HUY</v>
          </cell>
        </row>
        <row r="5">
          <cell r="C5" t="str">
            <v>SE209_R1</v>
          </cell>
          <cell r="D5" t="str">
            <v>Route Bình Thuận - Phan Thiết 1</v>
          </cell>
          <cell r="E5" t="str">
            <v>GT</v>
          </cell>
          <cell r="F5" t="str">
            <v>General Trade</v>
          </cell>
          <cell r="G5" t="str">
            <v>SLC01</v>
          </cell>
          <cell r="H5" t="str">
            <v>Selling Category All Sản Phẩm</v>
          </cell>
          <cell r="I5" t="str">
            <v>GT</v>
          </cell>
          <cell r="J5" t="str">
            <v>SOUTHEAST</v>
          </cell>
          <cell r="K5" t="str">
            <v>SE3</v>
          </cell>
          <cell r="L5" t="str">
            <v>SE303</v>
          </cell>
          <cell r="M5">
            <v>100</v>
          </cell>
          <cell r="N5" t="str">
            <v>Y</v>
          </cell>
          <cell r="O5">
            <v>43758</v>
          </cell>
          <cell r="Q5" t="str">
            <v>TCP4782</v>
          </cell>
          <cell r="R5" t="str">
            <v>NGUYEN NGOC  YEN</v>
          </cell>
          <cell r="S5" t="str">
            <v>TCP5681</v>
          </cell>
          <cell r="T5" t="str">
            <v>NGUYEN LE HONG SUONG</v>
          </cell>
        </row>
        <row r="6">
          <cell r="C6" t="str">
            <v>SE209_R3</v>
          </cell>
          <cell r="D6" t="str">
            <v>Route Bình Thuận - Phan Thiết 3</v>
          </cell>
          <cell r="E6" t="str">
            <v>GT</v>
          </cell>
          <cell r="F6" t="str">
            <v>General Trade</v>
          </cell>
          <cell r="G6" t="str">
            <v>SLC01</v>
          </cell>
          <cell r="H6" t="str">
            <v>Selling Category All Sản Phẩm</v>
          </cell>
          <cell r="I6" t="str">
            <v>GT</v>
          </cell>
          <cell r="J6" t="str">
            <v>SOUTHEAST</v>
          </cell>
          <cell r="K6" t="str">
            <v>SE3</v>
          </cell>
          <cell r="L6" t="str">
            <v>SE303</v>
          </cell>
          <cell r="M6">
            <v>100</v>
          </cell>
          <cell r="N6" t="str">
            <v>Y</v>
          </cell>
          <cell r="O6">
            <v>43758</v>
          </cell>
          <cell r="Q6" t="str">
            <v>TCP4782</v>
          </cell>
          <cell r="R6" t="str">
            <v>NGUYEN NGOC  YEN</v>
          </cell>
          <cell r="S6" t="str">
            <v>TCP6407</v>
          </cell>
          <cell r="T6" t="str">
            <v>BUI THUY DIEM LINH -1</v>
          </cell>
        </row>
        <row r="7">
          <cell r="C7" t="str">
            <v>SE209_R4</v>
          </cell>
          <cell r="D7" t="str">
            <v>Route Bình Thuận - Phan Thiết 4</v>
          </cell>
          <cell r="E7" t="str">
            <v>GT</v>
          </cell>
          <cell r="F7" t="str">
            <v>General Trade</v>
          </cell>
          <cell r="G7" t="str">
            <v>SLC01</v>
          </cell>
          <cell r="H7" t="str">
            <v>Selling Category All Sản Phẩm</v>
          </cell>
          <cell r="I7" t="str">
            <v>GT</v>
          </cell>
          <cell r="J7" t="str">
            <v>SOUTHEAST</v>
          </cell>
          <cell r="K7" t="str">
            <v>SE3</v>
          </cell>
          <cell r="L7" t="str">
            <v>SE303</v>
          </cell>
          <cell r="M7">
            <v>100</v>
          </cell>
          <cell r="N7" t="str">
            <v>Y</v>
          </cell>
          <cell r="O7">
            <v>43758</v>
          </cell>
          <cell r="Q7" t="str">
            <v>TCP4782</v>
          </cell>
          <cell r="R7" t="str">
            <v>NGUYEN NGOC  YEN</v>
          </cell>
          <cell r="S7" t="str">
            <v>TCP6331</v>
          </cell>
          <cell r="T7" t="str">
            <v>PHAN MINH TIEN</v>
          </cell>
        </row>
        <row r="8">
          <cell r="C8" t="str">
            <v>SE209_R7</v>
          </cell>
          <cell r="D8" t="str">
            <v>Route Bình Thuận - Phan Thiết 7 WS Rural</v>
          </cell>
          <cell r="E8" t="str">
            <v>GT</v>
          </cell>
          <cell r="F8" t="str">
            <v>General Trade</v>
          </cell>
          <cell r="G8" t="str">
            <v>SLC01</v>
          </cell>
          <cell r="H8" t="str">
            <v>Selling Category All Sản Phẩm</v>
          </cell>
          <cell r="I8" t="str">
            <v>GT</v>
          </cell>
          <cell r="J8" t="str">
            <v>SOUTHEAST</v>
          </cell>
          <cell r="K8" t="str">
            <v>SE3</v>
          </cell>
          <cell r="L8" t="str">
            <v>SE303</v>
          </cell>
          <cell r="M8">
            <v>100</v>
          </cell>
          <cell r="N8" t="str">
            <v>Y</v>
          </cell>
          <cell r="O8">
            <v>45839</v>
          </cell>
          <cell r="Q8" t="str">
            <v>TCP4782</v>
          </cell>
          <cell r="R8" t="str">
            <v>NGUYEN NGOC  YEN</v>
          </cell>
          <cell r="S8" t="str">
            <v>TCP6361</v>
          </cell>
          <cell r="T8" t="str">
            <v>NGUYEN THI MY PHUONG</v>
          </cell>
        </row>
        <row r="9">
          <cell r="C9" t="str">
            <v>SE209_R8</v>
          </cell>
          <cell r="D9" t="str">
            <v>Route Bình Thuận - Phan Thiết 8 WS Rural</v>
          </cell>
          <cell r="E9" t="str">
            <v>GT</v>
          </cell>
          <cell r="F9" t="str">
            <v>General Trade</v>
          </cell>
          <cell r="G9" t="str">
            <v>SLC01</v>
          </cell>
          <cell r="H9" t="str">
            <v>Selling Category All Sản Phẩm</v>
          </cell>
          <cell r="I9" t="str">
            <v>GT</v>
          </cell>
          <cell r="J9" t="str">
            <v>SOUTHEAST</v>
          </cell>
          <cell r="K9" t="str">
            <v>SE3</v>
          </cell>
          <cell r="L9" t="str">
            <v>SE303</v>
          </cell>
          <cell r="M9">
            <v>100</v>
          </cell>
          <cell r="N9" t="str">
            <v>Y</v>
          </cell>
          <cell r="O9">
            <v>45839</v>
          </cell>
          <cell r="Q9" t="str">
            <v>TCP4782</v>
          </cell>
          <cell r="R9" t="str">
            <v>NGUYEN NGOC  YEN</v>
          </cell>
          <cell r="S9" t="str">
            <v>TCP6009</v>
          </cell>
          <cell r="T9" t="str">
            <v>PHAM HANH PHUC</v>
          </cell>
        </row>
        <row r="10">
          <cell r="C10" t="str">
            <v>SE210_R2</v>
          </cell>
          <cell r="D10" t="str">
            <v>Route Bình Thuận - LaGi 2</v>
          </cell>
          <cell r="E10" t="str">
            <v>GT</v>
          </cell>
          <cell r="F10" t="str">
            <v>General Trade</v>
          </cell>
          <cell r="G10" t="str">
            <v>SLC01</v>
          </cell>
          <cell r="H10" t="str">
            <v>Selling Category All Sản Phẩm</v>
          </cell>
          <cell r="I10" t="str">
            <v>GT</v>
          </cell>
          <cell r="J10" t="str">
            <v>SOUTHEAST</v>
          </cell>
          <cell r="K10" t="str">
            <v>SE3</v>
          </cell>
          <cell r="L10" t="str">
            <v>SE302</v>
          </cell>
          <cell r="M10">
            <v>100</v>
          </cell>
          <cell r="N10" t="str">
            <v>Y</v>
          </cell>
          <cell r="O10">
            <v>43749</v>
          </cell>
          <cell r="Q10" t="str">
            <v>TCP4782</v>
          </cell>
          <cell r="R10" t="str">
            <v>NGUYEN NGOC  YEN</v>
          </cell>
          <cell r="S10" t="str">
            <v>TCP1992</v>
          </cell>
          <cell r="T10" t="str">
            <v>LUONG VIET TU</v>
          </cell>
        </row>
        <row r="11">
          <cell r="C11" t="str">
            <v>SE310_R1</v>
          </cell>
          <cell r="D11" t="str">
            <v>Route Bình Thuận - Phan Thiết 9</v>
          </cell>
          <cell r="E11" t="str">
            <v>GT</v>
          </cell>
          <cell r="F11" t="str">
            <v>General Trade</v>
          </cell>
          <cell r="G11" t="str">
            <v>SLC01</v>
          </cell>
          <cell r="H11" t="str">
            <v>Selling Category All Sản Phẩm</v>
          </cell>
          <cell r="I11" t="str">
            <v>GT</v>
          </cell>
          <cell r="J11" t="str">
            <v>SOUTHEAST</v>
          </cell>
          <cell r="K11" t="str">
            <v>SE3</v>
          </cell>
          <cell r="L11" t="str">
            <v>SE310</v>
          </cell>
          <cell r="M11">
            <v>100</v>
          </cell>
          <cell r="N11" t="str">
            <v>Y</v>
          </cell>
          <cell r="O11">
            <v>46234</v>
          </cell>
          <cell r="Q11" t="str">
            <v>TCP4782</v>
          </cell>
          <cell r="R11" t="str">
            <v>NGUYEN NGOC  YEN</v>
          </cell>
          <cell r="S11" t="str">
            <v>VACSE68</v>
          </cell>
          <cell r="T11" t="str">
            <v>VACSE 68</v>
          </cell>
        </row>
      </sheetData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"/>
  <sheetViews>
    <sheetView tabSelected="1" zoomScale="67" zoomScaleNormal="67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T42" sqref="T42"/>
    </sheetView>
  </sheetViews>
  <sheetFormatPr defaultColWidth="9.1328125" defaultRowHeight="14.25" x14ac:dyDescent="0.45"/>
  <cols>
    <col min="1" max="1" width="12.59765625" style="7" customWidth="1"/>
    <col min="2" max="2" width="25.19921875" style="7" customWidth="1"/>
    <col min="3" max="3" width="11.53125" style="7" customWidth="1"/>
    <col min="4" max="4" width="28.33203125" style="7" customWidth="1"/>
    <col min="5" max="6" width="11.53125" style="3" customWidth="1"/>
    <col min="7" max="7" width="11.53125" style="3" bestFit="1" customWidth="1"/>
    <col min="8" max="8" width="11.53125" style="3" customWidth="1"/>
    <col min="9" max="9" width="9.33203125" style="3" bestFit="1" customWidth="1"/>
    <col min="10" max="10" width="9.33203125" style="3" customWidth="1"/>
    <col min="11" max="11" width="9.59765625" style="3" customWidth="1"/>
    <col min="12" max="12" width="8.796875" style="3" customWidth="1"/>
    <col min="13" max="13" width="9.1328125" style="3"/>
    <col min="14" max="14" width="9.1328125" style="3" customWidth="1"/>
    <col min="15" max="15" width="9.1328125" style="3"/>
    <col min="16" max="16" width="9.1328125" style="3" customWidth="1"/>
    <col min="17" max="17" width="9.1328125" style="3"/>
    <col min="18" max="18" width="9.3984375" style="3" bestFit="1" customWidth="1"/>
    <col min="19" max="20" width="9.1328125" style="3"/>
    <col min="21" max="23" width="0" style="3" hidden="1" customWidth="1"/>
    <col min="24" max="26" width="9.1328125" style="3"/>
  </cols>
  <sheetData>
    <row r="1" spans="1:26" x14ac:dyDescent="0.45">
      <c r="C1" s="93" t="s">
        <v>0</v>
      </c>
      <c r="D1" s="95" t="s">
        <v>1</v>
      </c>
      <c r="E1" s="103" t="s">
        <v>2</v>
      </c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28.9" thickBot="1" x14ac:dyDescent="0.5">
      <c r="A2"/>
      <c r="B2"/>
      <c r="C2" s="94"/>
      <c r="D2" s="96"/>
      <c r="E2" s="44" t="s">
        <v>4</v>
      </c>
      <c r="F2" s="44" t="s">
        <v>53</v>
      </c>
      <c r="G2" s="44" t="s">
        <v>3</v>
      </c>
      <c r="H2" s="44" t="s">
        <v>54</v>
      </c>
      <c r="I2" s="44" t="s">
        <v>5</v>
      </c>
      <c r="J2" s="44" t="s">
        <v>55</v>
      </c>
      <c r="K2" s="44" t="s">
        <v>6</v>
      </c>
      <c r="L2" s="44" t="s">
        <v>56</v>
      </c>
      <c r="M2" s="44" t="s">
        <v>7</v>
      </c>
      <c r="N2" s="44" t="s">
        <v>57</v>
      </c>
      <c r="O2" s="44" t="s">
        <v>8</v>
      </c>
      <c r="P2" s="44" t="s">
        <v>58</v>
      </c>
      <c r="Q2" s="44" t="s">
        <v>12</v>
      </c>
      <c r="R2" s="44" t="s">
        <v>9</v>
      </c>
      <c r="S2" s="44" t="s">
        <v>10</v>
      </c>
      <c r="T2" s="44" t="s">
        <v>11</v>
      </c>
      <c r="U2" s="44" t="s">
        <v>50</v>
      </c>
      <c r="V2" s="44" t="s">
        <v>51</v>
      </c>
      <c r="W2" s="44" t="s">
        <v>52</v>
      </c>
      <c r="X2" s="45" t="s">
        <v>13</v>
      </c>
      <c r="Y2" s="45" t="s">
        <v>14</v>
      </c>
      <c r="Z2" s="45" t="s">
        <v>15</v>
      </c>
    </row>
    <row r="3" spans="1:26" ht="20" customHeight="1" thickBot="1" x14ac:dyDescent="0.5">
      <c r="C3" s="6" t="s">
        <v>16</v>
      </c>
      <c r="D3" s="43" t="s">
        <v>17</v>
      </c>
      <c r="E3" s="1">
        <f>IFERROR(INDEX('[1]TỒN KHO - IN OUT 10.26'!$C$28:$F$46,MATCH(E$2,'[1]TỒN KHO - IN OUT 10.26'!$B$28:$B$46,0),MATCH($C3,'[1]TỒN KHO - IN OUT 10.26'!$C$25:$F$25,0)),0)</f>
        <v>0</v>
      </c>
      <c r="F3" s="1">
        <f>IFERROR(INDEX('[1]TỒN KHO - IN OUT 10.26'!$C$28:$F$46,MATCH(F$2,'[1]TỒN KHO - IN OUT 10.26'!$B$28:$B$46,0),MATCH($C3,'[1]TỒN KHO - IN OUT 10.26'!$C$25:$F$25,0)),0)</f>
        <v>0</v>
      </c>
      <c r="G3" s="1">
        <f>IFERROR(INDEX('[1]TỒN KHO - IN OUT 10.26'!$C$28:$F$46,MATCH(G$2,'[1]TỒN KHO - IN OUT 10.26'!$B$28:$B$46,0),MATCH($C3,'[1]TỒN KHO - IN OUT 10.26'!$C$25:$F$25,0)),0)</f>
        <v>600</v>
      </c>
      <c r="H3" s="1">
        <f>IFERROR(INDEX('[1]TỒN KHO - IN OUT 10.26'!$C$28:$F$46,MATCH(H$2,'[1]TỒN KHO - IN OUT 10.26'!$B$28:$B$46,0),MATCH($C3,'[1]TỒN KHO - IN OUT 10.26'!$C$25:$F$25,0)),0)</f>
        <v>0</v>
      </c>
      <c r="I3" s="1">
        <f>IFERROR(INDEX('[1]TỒN KHO - IN OUT 10.26'!$C$28:$F$46,MATCH(I$2,'[1]TỒN KHO - IN OUT 10.26'!$B$28:$B$46,0),MATCH($C3,'[1]TỒN KHO - IN OUT 10.26'!$C$25:$F$25,0)),0)</f>
        <v>1390</v>
      </c>
      <c r="J3" s="65">
        <f>IFERROR(INDEX('[1]TỒN KHO - IN OUT 10.26'!$C$28:$F$46,MATCH(J$2,'[1]TỒN KHO - IN OUT 10.26'!$B$28:$B$46,0),MATCH($C3,'[1]TỒN KHO - IN OUT 10.26'!$C$25:$F$25,0)),0)</f>
        <v>0</v>
      </c>
      <c r="K3" s="65">
        <f>IFERROR(INDEX('[1]TỒN KHO - IN OUT 10.26'!$C$28:$F$46,MATCH(K$2,'[1]TỒN KHO - IN OUT 10.26'!$B$28:$B$46,0),MATCH($C3,'[1]TỒN KHO - IN OUT 10.26'!$C$25:$F$25,0)),0)</f>
        <v>0</v>
      </c>
      <c r="L3" s="65">
        <f>IFERROR(INDEX('[1]TỒN KHO - IN OUT 10.26'!$C$28:$F$46,MATCH(L$2,'[1]TỒN KHO - IN OUT 10.26'!$B$28:$B$46,0),MATCH($C3,'[1]TỒN KHO - IN OUT 10.26'!$C$25:$F$25,0)),0)</f>
        <v>0</v>
      </c>
      <c r="M3" s="65">
        <f>IFERROR(INDEX('[1]TỒN KHO - IN OUT 10.26'!$C$28:$F$46,MATCH(M$2,'[1]TỒN KHO - IN OUT 10.26'!$B$28:$B$46,0),MATCH($C3,'[1]TỒN KHO - IN OUT 10.26'!$C$25:$F$25,0)),0)</f>
        <v>110</v>
      </c>
      <c r="N3" s="65">
        <f>IFERROR(INDEX('[1]TỒN KHO - IN OUT 10.26'!$C$28:$F$46,MATCH(N$2,'[1]TỒN KHO - IN OUT 10.26'!$B$28:$B$46,0),MATCH($C3,'[1]TỒN KHO - IN OUT 10.26'!$C$25:$F$25,0)),0)</f>
        <v>0</v>
      </c>
      <c r="O3" s="65">
        <f>IFERROR(INDEX('[1]TỒN KHO - IN OUT 10.26'!$C$28:$F$46,MATCH(O$2,'[1]TỒN KHO - IN OUT 10.26'!$B$28:$B$46,0),MATCH($C3,'[1]TỒN KHO - IN OUT 10.26'!$C$25:$F$25,0)),0)</f>
        <v>106</v>
      </c>
      <c r="P3" s="65">
        <f>IFERROR(INDEX('[1]TỒN KHO - IN OUT 10.26'!$C$28:$F$46,MATCH(P$2,'[1]TỒN KHO - IN OUT 10.26'!$B$28:$B$46,0),MATCH($C3,'[1]TỒN KHO - IN OUT 10.26'!$C$25:$F$25,0)),0)</f>
        <v>0</v>
      </c>
      <c r="Q3" s="65">
        <f>IFERROR(INDEX('[1]TỒN KHO - IN OUT 10.26'!$C$28:$F$46,MATCH(Q$2,'[1]TỒN KHO - IN OUT 10.26'!$B$28:$B$46,0),MATCH($C3,'[1]TỒN KHO - IN OUT 10.26'!$C$25:$F$25,0)),0)</f>
        <v>3000</v>
      </c>
      <c r="R3" s="65">
        <f>IFERROR(INDEX('[1]TỒN KHO - IN OUT 10.26'!$C$28:$F$46,MATCH(R$2,'[1]TỒN KHO - IN OUT 10.26'!$B$28:$B$46,0),MATCH($C3,'[1]TỒN KHO - IN OUT 10.26'!$C$25:$F$25,0)),0)</f>
        <v>80</v>
      </c>
      <c r="S3" s="65">
        <f>IFERROR(INDEX('[1]TỒN KHO - IN OUT 10.26'!$C$28:$F$46,MATCH(S$2,'[1]TỒN KHO - IN OUT 10.26'!$B$28:$B$46,0),MATCH($C3,'[1]TỒN KHO - IN OUT 10.26'!$C$25:$F$25,0)),0)</f>
        <v>0</v>
      </c>
      <c r="T3" s="65">
        <f>IFERROR(INDEX('[1]TỒN KHO - IN OUT 10.26'!$C$28:$F$46,MATCH(T$2,'[1]TỒN KHO - IN OUT 10.26'!$B$28:$B$46,0),MATCH($C3,'[1]TỒN KHO - IN OUT 10.26'!$C$25:$F$25,0)),0)</f>
        <v>5</v>
      </c>
      <c r="U3" s="65">
        <f>IFERROR(INDEX('[1]TỒN KHO - IN OUT 10.26'!$C$28:$F$46,MATCH(U$2,'[1]TỒN KHO - IN OUT 10.26'!$B$28:$B$46,0),MATCH($C3,'[1]TỒN KHO - IN OUT 10.26'!$C$25:$F$25,0)),0)</f>
        <v>0</v>
      </c>
      <c r="V3" s="65">
        <f>IFERROR(INDEX('[1]TỒN KHO - IN OUT 10.26'!$C$28:$F$46,MATCH(V$2,'[1]TỒN KHO - IN OUT 10.26'!$B$28:$B$46,0),MATCH($C3,'[1]TỒN KHO - IN OUT 10.26'!$C$25:$F$25,0)),0)</f>
        <v>0</v>
      </c>
      <c r="W3" s="66">
        <f>IFERROR(INDEX('[1]TỒN KHO - IN OUT 10.26'!$C$28:$F$46,MATCH(W$2,'[1]TỒN KHO - IN OUT 10.26'!$B$28:$B$46,0),MATCH($C3,'[1]TỒN KHO - IN OUT 10.26'!$C$25:$F$25,0)),0)</f>
        <v>0</v>
      </c>
      <c r="X3" s="52">
        <f>SUM(E3:N3)</f>
        <v>2100</v>
      </c>
      <c r="Y3" s="53">
        <f>SUM(R3:W3)</f>
        <v>85</v>
      </c>
      <c r="Z3" s="54">
        <f>SUM(E3:W3)</f>
        <v>5291</v>
      </c>
    </row>
    <row r="4" spans="1:26" ht="20" customHeight="1" thickBot="1" x14ac:dyDescent="0.5">
      <c r="C4" s="6" t="s">
        <v>18</v>
      </c>
      <c r="D4" s="43" t="s">
        <v>19</v>
      </c>
      <c r="E4" s="1">
        <f>IFERROR(INDEX('[1]TỒN KHO - IN OUT 10.26'!$C$28:$F$46,MATCH(E$2,'[1]TỒN KHO - IN OUT 10.26'!$B$28:$B$46,0),MATCH($C4,'[1]TỒN KHO - IN OUT 10.26'!$C$25:$F$25,0)),0)</f>
        <v>0</v>
      </c>
      <c r="F4" s="1">
        <f>IFERROR(INDEX('[1]TỒN KHO - IN OUT 10.26'!$C$28:$F$46,MATCH(F$2,'[1]TỒN KHO - IN OUT 10.26'!$B$28:$B$46,0),MATCH($C4,'[1]TỒN KHO - IN OUT 10.26'!$C$25:$F$25,0)),0)</f>
        <v>0</v>
      </c>
      <c r="G4" s="1">
        <f>IFERROR(INDEX('[1]TỒN KHO - IN OUT 10.26'!$C$28:$F$46,MATCH(G$2,'[1]TỒN KHO - IN OUT 10.26'!$B$28:$B$46,0),MATCH($C4,'[1]TỒN KHO - IN OUT 10.26'!$C$25:$F$25,0)),0)</f>
        <v>200</v>
      </c>
      <c r="H4" s="1">
        <f>IFERROR(INDEX('[1]TỒN KHO - IN OUT 10.26'!$C$28:$F$46,MATCH(H$2,'[1]TỒN KHO - IN OUT 10.26'!$B$28:$B$46,0),MATCH($C4,'[1]TỒN KHO - IN OUT 10.26'!$C$25:$F$25,0)),0)</f>
        <v>0</v>
      </c>
      <c r="I4" s="1">
        <f>IFERROR(INDEX('[1]TỒN KHO - IN OUT 10.26'!$C$28:$F$46,MATCH(I$2,'[1]TỒN KHO - IN OUT 10.26'!$B$28:$B$46,0),MATCH($C4,'[1]TỒN KHO - IN OUT 10.26'!$C$25:$F$25,0)),0)</f>
        <v>180</v>
      </c>
      <c r="J4" s="65">
        <f>IFERROR(INDEX('[1]TỒN KHO - IN OUT 10.26'!$C$28:$F$46,MATCH(J$2,'[1]TỒN KHO - IN OUT 10.26'!$B$28:$B$46,0),MATCH($C4,'[1]TỒN KHO - IN OUT 10.26'!$C$25:$F$25,0)),0)</f>
        <v>0</v>
      </c>
      <c r="K4" s="65">
        <f>IFERROR(INDEX('[1]TỒN KHO - IN OUT 10.26'!$C$28:$F$46,MATCH(K$2,'[1]TỒN KHO - IN OUT 10.26'!$B$28:$B$46,0),MATCH($C4,'[1]TỒN KHO - IN OUT 10.26'!$C$25:$F$25,0)),0)</f>
        <v>10</v>
      </c>
      <c r="L4" s="65">
        <f>IFERROR(INDEX('[1]TỒN KHO - IN OUT 10.26'!$C$28:$F$46,MATCH(L$2,'[1]TỒN KHO - IN OUT 10.26'!$B$28:$B$46,0),MATCH($C4,'[1]TỒN KHO - IN OUT 10.26'!$C$25:$F$25,0)),0)</f>
        <v>0</v>
      </c>
      <c r="M4" s="65">
        <f>IFERROR(INDEX('[1]TỒN KHO - IN OUT 10.26'!$C$28:$F$46,MATCH(M$2,'[1]TỒN KHO - IN OUT 10.26'!$B$28:$B$46,0),MATCH($C4,'[1]TỒN KHO - IN OUT 10.26'!$C$25:$F$25,0)),0)</f>
        <v>30</v>
      </c>
      <c r="N4" s="65">
        <f>IFERROR(INDEX('[1]TỒN KHO - IN OUT 10.26'!$C$28:$F$46,MATCH(N$2,'[1]TỒN KHO - IN OUT 10.26'!$B$28:$B$46,0),MATCH($C4,'[1]TỒN KHO - IN OUT 10.26'!$C$25:$F$25,0)),0)</f>
        <v>0</v>
      </c>
      <c r="O4" s="65">
        <f>IFERROR(INDEX('[1]TỒN KHO - IN OUT 10.26'!$C$28:$F$46,MATCH(O$2,'[1]TỒN KHO - IN OUT 10.26'!$B$28:$B$46,0),MATCH($C4,'[1]TỒN KHO - IN OUT 10.26'!$C$25:$F$25,0)),0)</f>
        <v>48</v>
      </c>
      <c r="P4" s="65">
        <f>IFERROR(INDEX('[1]TỒN KHO - IN OUT 10.26'!$C$28:$F$46,MATCH(P$2,'[1]TỒN KHO - IN OUT 10.26'!$B$28:$B$46,0),MATCH($C4,'[1]TỒN KHO - IN OUT 10.26'!$C$25:$F$25,0)),0)</f>
        <v>0</v>
      </c>
      <c r="Q4" s="65">
        <f>IFERROR(INDEX('[1]TỒN KHO - IN OUT 10.26'!$C$28:$F$46,MATCH(Q$2,'[1]TỒN KHO - IN OUT 10.26'!$B$28:$B$46,0),MATCH($C4,'[1]TỒN KHO - IN OUT 10.26'!$C$25:$F$25,0)),0)</f>
        <v>500</v>
      </c>
      <c r="R4" s="65">
        <f>IFERROR(INDEX('[1]TỒN KHO - IN OUT 10.26'!$C$28:$F$46,MATCH(R$2,'[1]TỒN KHO - IN OUT 10.26'!$B$28:$B$46,0),MATCH($C4,'[1]TỒN KHO - IN OUT 10.26'!$C$25:$F$25,0)),0)</f>
        <v>10</v>
      </c>
      <c r="S4" s="65">
        <f>IFERROR(INDEX('[1]TỒN KHO - IN OUT 10.26'!$C$28:$F$46,MATCH(S$2,'[1]TỒN KHO - IN OUT 10.26'!$B$28:$B$46,0),MATCH($C4,'[1]TỒN KHO - IN OUT 10.26'!$C$25:$F$25,0)),0)</f>
        <v>0</v>
      </c>
      <c r="T4" s="65">
        <f>IFERROR(INDEX('[1]TỒN KHO - IN OUT 10.26'!$C$28:$F$46,MATCH(T$2,'[1]TỒN KHO - IN OUT 10.26'!$B$28:$B$46,0),MATCH($C4,'[1]TỒN KHO - IN OUT 10.26'!$C$25:$F$25,0)),0)</f>
        <v>0</v>
      </c>
      <c r="U4" s="65">
        <f>IFERROR(INDEX('[1]TỒN KHO - IN OUT 10.26'!$C$28:$F$46,MATCH(U$2,'[1]TỒN KHO - IN OUT 10.26'!$B$28:$B$46,0),MATCH($C4,'[1]TỒN KHO - IN OUT 10.26'!$C$25:$F$25,0)),0)</f>
        <v>0</v>
      </c>
      <c r="V4" s="65">
        <f>IFERROR(INDEX('[1]TỒN KHO - IN OUT 10.26'!$C$28:$F$46,MATCH(V$2,'[1]TỒN KHO - IN OUT 10.26'!$B$28:$B$46,0),MATCH($C4,'[1]TỒN KHO - IN OUT 10.26'!$C$25:$F$25,0)),0)</f>
        <v>0</v>
      </c>
      <c r="W4" s="66">
        <f>IFERROR(INDEX('[1]TỒN KHO - IN OUT 10.26'!$C$28:$F$46,MATCH(W$2,'[1]TỒN KHO - IN OUT 10.26'!$B$28:$B$46,0),MATCH($C4,'[1]TỒN KHO - IN OUT 10.26'!$C$25:$F$25,0)),0)</f>
        <v>0</v>
      </c>
      <c r="X4" s="52">
        <f>SUM(E4:N4)</f>
        <v>420</v>
      </c>
      <c r="Y4" s="53">
        <f t="shared" ref="Y4:Y6" si="0">SUM(R4:W4)</f>
        <v>10</v>
      </c>
      <c r="Z4" s="54">
        <f>SUM(E4:W4)</f>
        <v>978</v>
      </c>
    </row>
    <row r="5" spans="1:26" ht="20" customHeight="1" thickBot="1" x14ac:dyDescent="0.5">
      <c r="C5" s="6" t="s">
        <v>20</v>
      </c>
      <c r="D5" s="43" t="s">
        <v>21</v>
      </c>
      <c r="E5" s="1">
        <f>IFERROR(INDEX('[1]TỒN KHO - IN OUT 10.26'!$C$28:$F$46,MATCH(E$2,'[1]TỒN KHO - IN OUT 10.26'!$B$28:$B$46,0),MATCH($C5,'[1]TỒN KHO - IN OUT 10.26'!$C$25:$F$25,0)),0)</f>
        <v>0</v>
      </c>
      <c r="F5" s="1">
        <f>IFERROR(INDEX('[1]TỒN KHO - IN OUT 10.26'!$C$28:$F$46,MATCH(F$2,'[1]TỒN KHO - IN OUT 10.26'!$B$28:$B$46,0),MATCH($C5,'[1]TỒN KHO - IN OUT 10.26'!$C$25:$F$25,0)),0)</f>
        <v>0</v>
      </c>
      <c r="G5" s="1">
        <f>IFERROR(INDEX('[1]TỒN KHO - IN OUT 10.26'!$C$28:$F$46,MATCH(G$2,'[1]TỒN KHO - IN OUT 10.26'!$B$28:$B$46,0),MATCH($C5,'[1]TỒN KHO - IN OUT 10.26'!$C$25:$F$25,0)),0)</f>
        <v>100</v>
      </c>
      <c r="H5" s="1">
        <f>IFERROR(INDEX('[1]TỒN KHO - IN OUT 10.26'!$C$28:$F$46,MATCH(H$2,'[1]TỒN KHO - IN OUT 10.26'!$B$28:$B$46,0),MATCH($C5,'[1]TỒN KHO - IN OUT 10.26'!$C$25:$F$25,0)),0)</f>
        <v>0</v>
      </c>
      <c r="I5" s="1">
        <f>IFERROR(INDEX('[1]TỒN KHO - IN OUT 10.26'!$C$28:$F$46,MATCH(I$2,'[1]TỒN KHO - IN OUT 10.26'!$B$28:$B$46,0),MATCH($C5,'[1]TỒN KHO - IN OUT 10.26'!$C$25:$F$25,0)),0)</f>
        <v>60</v>
      </c>
      <c r="J5" s="65">
        <f>IFERROR(INDEX('[1]TỒN KHO - IN OUT 10.26'!$C$28:$F$46,MATCH(J$2,'[1]TỒN KHO - IN OUT 10.26'!$B$28:$B$46,0),MATCH($C5,'[1]TỒN KHO - IN OUT 10.26'!$C$25:$F$25,0)),0)</f>
        <v>0</v>
      </c>
      <c r="K5" s="65">
        <f>IFERROR(INDEX('[1]TỒN KHO - IN OUT 10.26'!$C$28:$F$46,MATCH(K$2,'[1]TỒN KHO - IN OUT 10.26'!$B$28:$B$46,0),MATCH($C5,'[1]TỒN KHO - IN OUT 10.26'!$C$25:$F$25,0)),0)</f>
        <v>0</v>
      </c>
      <c r="L5" s="65">
        <f>IFERROR(INDEX('[1]TỒN KHO - IN OUT 10.26'!$C$28:$F$46,MATCH(L$2,'[1]TỒN KHO - IN OUT 10.26'!$B$28:$B$46,0),MATCH($C5,'[1]TỒN KHO - IN OUT 10.26'!$C$25:$F$25,0)),0)</f>
        <v>0</v>
      </c>
      <c r="M5" s="65">
        <f>IFERROR(INDEX('[1]TỒN KHO - IN OUT 10.26'!$C$28:$F$46,MATCH(M$2,'[1]TỒN KHO - IN OUT 10.26'!$B$28:$B$46,0),MATCH($C5,'[1]TỒN KHO - IN OUT 10.26'!$C$25:$F$25,0)),0)</f>
        <v>90</v>
      </c>
      <c r="N5" s="65">
        <f>IFERROR(INDEX('[1]TỒN KHO - IN OUT 10.26'!$C$28:$F$46,MATCH(N$2,'[1]TỒN KHO - IN OUT 10.26'!$B$28:$B$46,0),MATCH($C5,'[1]TỒN KHO - IN OUT 10.26'!$C$25:$F$25,0)),0)</f>
        <v>0</v>
      </c>
      <c r="O5" s="65">
        <f>IFERROR(INDEX('[1]TỒN KHO - IN OUT 10.26'!$C$28:$F$46,MATCH(O$2,'[1]TỒN KHO - IN OUT 10.26'!$B$28:$B$46,0),MATCH($C5,'[1]TỒN KHO - IN OUT 10.26'!$C$25:$F$25,0)),0)</f>
        <v>56</v>
      </c>
      <c r="P5" s="65">
        <f>IFERROR(INDEX('[1]TỒN KHO - IN OUT 10.26'!$C$28:$F$46,MATCH(P$2,'[1]TỒN KHO - IN OUT 10.26'!$B$28:$B$46,0),MATCH($C5,'[1]TỒN KHO - IN OUT 10.26'!$C$25:$F$25,0)),0)</f>
        <v>0</v>
      </c>
      <c r="Q5" s="65">
        <f>IFERROR(INDEX('[1]TỒN KHO - IN OUT 10.26'!$C$28:$F$46,MATCH(Q$2,'[1]TỒN KHO - IN OUT 10.26'!$B$28:$B$46,0),MATCH($C5,'[1]TỒN KHO - IN OUT 10.26'!$C$25:$F$25,0)),0)</f>
        <v>1500</v>
      </c>
      <c r="R5" s="65">
        <f>IFERROR(INDEX('[1]TỒN KHO - IN OUT 10.26'!$C$28:$F$46,MATCH(R$2,'[1]TỒN KHO - IN OUT 10.26'!$B$28:$B$46,0),MATCH($C5,'[1]TỒN KHO - IN OUT 10.26'!$C$25:$F$25,0)),0)</f>
        <v>55</v>
      </c>
      <c r="S5" s="65">
        <f>IFERROR(INDEX('[1]TỒN KHO - IN OUT 10.26'!$C$28:$F$46,MATCH(S$2,'[1]TỒN KHO - IN OUT 10.26'!$B$28:$B$46,0),MATCH($C5,'[1]TỒN KHO - IN OUT 10.26'!$C$25:$F$25,0)),0)</f>
        <v>5</v>
      </c>
      <c r="T5" s="65">
        <f>IFERROR(INDEX('[1]TỒN KHO - IN OUT 10.26'!$C$28:$F$46,MATCH(T$2,'[1]TỒN KHO - IN OUT 10.26'!$B$28:$B$46,0),MATCH($C5,'[1]TỒN KHO - IN OUT 10.26'!$C$25:$F$25,0)),0)</f>
        <v>5</v>
      </c>
      <c r="U5" s="65">
        <f>IFERROR(INDEX('[1]TỒN KHO - IN OUT 10.26'!$C$28:$F$46,MATCH(U$2,'[1]TỒN KHO - IN OUT 10.26'!$B$28:$B$46,0),MATCH($C5,'[1]TỒN KHO - IN OUT 10.26'!$C$25:$F$25,0)),0)</f>
        <v>0</v>
      </c>
      <c r="V5" s="65">
        <f>IFERROR(INDEX('[1]TỒN KHO - IN OUT 10.26'!$C$28:$F$46,MATCH(V$2,'[1]TỒN KHO - IN OUT 10.26'!$B$28:$B$46,0),MATCH($C5,'[1]TỒN KHO - IN OUT 10.26'!$C$25:$F$25,0)),0)</f>
        <v>0</v>
      </c>
      <c r="W5" s="66">
        <f>IFERROR(INDEX('[1]TỒN KHO - IN OUT 10.26'!$C$28:$F$46,MATCH(W$2,'[1]TỒN KHO - IN OUT 10.26'!$B$28:$B$46,0),MATCH($C5,'[1]TỒN KHO - IN OUT 10.26'!$C$25:$F$25,0)),0)</f>
        <v>0</v>
      </c>
      <c r="X5" s="52">
        <f>SUM(E5:N5)</f>
        <v>250</v>
      </c>
      <c r="Y5" s="53">
        <f t="shared" si="0"/>
        <v>65</v>
      </c>
      <c r="Z5" s="54">
        <f>SUM(E5:W5)</f>
        <v>1871</v>
      </c>
    </row>
    <row r="6" spans="1:26" ht="20" customHeight="1" thickBot="1" x14ac:dyDescent="0.5">
      <c r="C6" s="6" t="s">
        <v>22</v>
      </c>
      <c r="D6" s="43" t="s">
        <v>23</v>
      </c>
      <c r="E6" s="1">
        <f>IFERROR(INDEX('[1]TỒN KHO - IN OUT 10.26'!$C$28:$F$46,MATCH(E$2,'[1]TỒN KHO - IN OUT 10.26'!$B$28:$B$46,0),MATCH($C6,'[1]TỒN KHO - IN OUT 10.26'!$C$25:$F$25,0)),0)</f>
        <v>0</v>
      </c>
      <c r="F6" s="1">
        <f>IFERROR(INDEX('[1]TỒN KHO - IN OUT 10.26'!$C$28:$F$46,MATCH(F$2,'[1]TỒN KHO - IN OUT 10.26'!$B$28:$B$46,0),MATCH($C6,'[1]TỒN KHO - IN OUT 10.26'!$C$25:$F$25,0)),0)</f>
        <v>0</v>
      </c>
      <c r="G6" s="1">
        <f>IFERROR(INDEX('[1]TỒN KHO - IN OUT 10.26'!$C$28:$F$46,MATCH(G$2,'[1]TỒN KHO - IN OUT 10.26'!$B$28:$B$46,0),MATCH($C6,'[1]TỒN KHO - IN OUT 10.26'!$C$25:$F$25,0)),0)</f>
        <v>0</v>
      </c>
      <c r="H6" s="1">
        <f>IFERROR(INDEX('[1]TỒN KHO - IN OUT 10.26'!$C$28:$F$46,MATCH(H$2,'[1]TỒN KHO - IN OUT 10.26'!$B$28:$B$46,0),MATCH($C6,'[1]TỒN KHO - IN OUT 10.26'!$C$25:$F$25,0)),0)</f>
        <v>0</v>
      </c>
      <c r="I6" s="1">
        <f>IFERROR(INDEX('[1]TỒN KHO - IN OUT 10.26'!$C$28:$F$46,MATCH(I$2,'[1]TỒN KHO - IN OUT 10.26'!$B$28:$B$46,0),MATCH($C6,'[1]TỒN KHO - IN OUT 10.26'!$C$25:$F$25,0)),0)</f>
        <v>0</v>
      </c>
      <c r="J6" s="65">
        <f>IFERROR(INDEX('[1]TỒN KHO - IN OUT 10.26'!$C$28:$F$46,MATCH(J$2,'[1]TỒN KHO - IN OUT 10.26'!$B$28:$B$46,0),MATCH($C6,'[1]TỒN KHO - IN OUT 10.26'!$C$25:$F$25,0)),0)</f>
        <v>0</v>
      </c>
      <c r="K6" s="65">
        <f>IFERROR(INDEX('[1]TỒN KHO - IN OUT 10.26'!$C$28:$F$46,MATCH(K$2,'[1]TỒN KHO - IN OUT 10.26'!$B$28:$B$46,0),MATCH($C6,'[1]TỒN KHO - IN OUT 10.26'!$C$25:$F$25,0)),0)</f>
        <v>0</v>
      </c>
      <c r="L6" s="65">
        <f>IFERROR(INDEX('[1]TỒN KHO - IN OUT 10.26'!$C$28:$F$46,MATCH(L$2,'[1]TỒN KHO - IN OUT 10.26'!$B$28:$B$46,0),MATCH($C6,'[1]TỒN KHO - IN OUT 10.26'!$C$25:$F$25,0)),0)</f>
        <v>0</v>
      </c>
      <c r="M6" s="65">
        <f>IFERROR(INDEX('[1]TỒN KHO - IN OUT 10.26'!$C$28:$F$46,MATCH(M$2,'[1]TỒN KHO - IN OUT 10.26'!$B$28:$B$46,0),MATCH($C6,'[1]TỒN KHO - IN OUT 10.26'!$C$25:$F$25,0)),0)</f>
        <v>0</v>
      </c>
      <c r="N6" s="65">
        <f>IFERROR(INDEX('[1]TỒN KHO - IN OUT 10.26'!$C$28:$F$46,MATCH(N$2,'[1]TỒN KHO - IN OUT 10.26'!$B$28:$B$46,0),MATCH($C6,'[1]TỒN KHO - IN OUT 10.26'!$C$25:$F$25,0)),0)</f>
        <v>0</v>
      </c>
      <c r="O6" s="65">
        <f>IFERROR(INDEX('[1]TỒN KHO - IN OUT 10.26'!$C$28:$F$46,MATCH(O$2,'[1]TỒN KHO - IN OUT 10.26'!$B$28:$B$46,0),MATCH($C6,'[1]TỒN KHO - IN OUT 10.26'!$C$25:$F$25,0)),0)</f>
        <v>0</v>
      </c>
      <c r="P6" s="65">
        <f>IFERROR(INDEX('[1]TỒN KHO - IN OUT 10.26'!$C$28:$F$46,MATCH(P$2,'[1]TỒN KHO - IN OUT 10.26'!$B$28:$B$46,0),MATCH($C6,'[1]TỒN KHO - IN OUT 10.26'!$C$25:$F$25,0)),0)</f>
        <v>0</v>
      </c>
      <c r="Q6" s="65">
        <f>IFERROR(INDEX('[1]TỒN KHO - IN OUT 10.26'!$C$28:$F$46,MATCH(Q$2,'[1]TỒN KHO - IN OUT 10.26'!$B$28:$B$46,0),MATCH($C6,'[1]TỒN KHO - IN OUT 10.26'!$C$25:$F$25,0)),0)</f>
        <v>300</v>
      </c>
      <c r="R6" s="65">
        <f>IFERROR(INDEX('[1]TỒN KHO - IN OUT 10.26'!$C$28:$F$46,MATCH(R$2,'[1]TỒN KHO - IN OUT 10.26'!$B$28:$B$46,0),MATCH($C6,'[1]TỒN KHO - IN OUT 10.26'!$C$25:$F$25,0)),0)</f>
        <v>0</v>
      </c>
      <c r="S6" s="65">
        <f>IFERROR(INDEX('[1]TỒN KHO - IN OUT 10.26'!$C$28:$F$46,MATCH(S$2,'[1]TỒN KHO - IN OUT 10.26'!$B$28:$B$46,0),MATCH($C6,'[1]TỒN KHO - IN OUT 10.26'!$C$25:$F$25,0)),0)</f>
        <v>0</v>
      </c>
      <c r="T6" s="65">
        <f>IFERROR(INDEX('[1]TỒN KHO - IN OUT 10.26'!$C$28:$F$46,MATCH(T$2,'[1]TỒN KHO - IN OUT 10.26'!$B$28:$B$46,0),MATCH($C6,'[1]TỒN KHO - IN OUT 10.26'!$C$25:$F$25,0)),0)</f>
        <v>0</v>
      </c>
      <c r="U6" s="65">
        <f>IFERROR(INDEX('[1]TỒN KHO - IN OUT 10.26'!$C$28:$F$46,MATCH(U$2,'[1]TỒN KHO - IN OUT 10.26'!$B$28:$B$46,0),MATCH($C6,'[1]TỒN KHO - IN OUT 10.26'!$C$25:$F$25,0)),0)</f>
        <v>0</v>
      </c>
      <c r="V6" s="65">
        <f>IFERROR(INDEX('[1]TỒN KHO - IN OUT 10.26'!$C$28:$F$46,MATCH(V$2,'[1]TỒN KHO - IN OUT 10.26'!$B$28:$B$46,0),MATCH($C6,'[1]TỒN KHO - IN OUT 10.26'!$C$25:$F$25,0)),0)</f>
        <v>0</v>
      </c>
      <c r="W6" s="66">
        <f>IFERROR(INDEX('[1]TỒN KHO - IN OUT 10.26'!$C$28:$F$46,MATCH(W$2,'[1]TỒN KHO - IN OUT 10.26'!$B$28:$B$46,0),MATCH($C6,'[1]TỒN KHO - IN OUT 10.26'!$C$25:$F$25,0)),0)</f>
        <v>0</v>
      </c>
      <c r="X6" s="52">
        <f>SUM(E6:N6)</f>
        <v>0</v>
      </c>
      <c r="Y6" s="53">
        <f t="shared" si="0"/>
        <v>0</v>
      </c>
      <c r="Z6" s="54">
        <f>SUM(E6:W6)</f>
        <v>300</v>
      </c>
    </row>
    <row r="7" spans="1:26" ht="20" customHeight="1" thickBot="1" x14ac:dyDescent="0.5">
      <c r="C7" s="47">
        <f>COUNTA(C3:C5)</f>
        <v>3</v>
      </c>
      <c r="D7" s="48" t="s">
        <v>24</v>
      </c>
      <c r="E7" s="46">
        <f>SUM(E3:E6)</f>
        <v>0</v>
      </c>
      <c r="F7" s="2"/>
      <c r="G7" s="2">
        <f>SUM(G3:G6)</f>
        <v>900</v>
      </c>
      <c r="H7" s="2"/>
      <c r="I7" s="2">
        <f>SUM(I3:I6)</f>
        <v>1630</v>
      </c>
      <c r="J7" s="67"/>
      <c r="K7" s="67">
        <f>SUM(K3:K6)</f>
        <v>10</v>
      </c>
      <c r="L7" s="67"/>
      <c r="M7" s="67">
        <f>SUM(M3:M6)</f>
        <v>230</v>
      </c>
      <c r="N7" s="67"/>
      <c r="O7" s="67">
        <f>SUM(O3:O6)</f>
        <v>210</v>
      </c>
      <c r="P7" s="67"/>
      <c r="Q7" s="67">
        <f>SUM(Q3:Q6)</f>
        <v>5300</v>
      </c>
      <c r="R7" s="67"/>
      <c r="S7" s="67">
        <f>SUM(S3:S6)</f>
        <v>5</v>
      </c>
      <c r="T7" s="67"/>
      <c r="U7" s="67">
        <f>SUM(U3:U6)</f>
        <v>0</v>
      </c>
      <c r="V7" s="67"/>
      <c r="W7" s="67">
        <f>SUM(W3:W6)</f>
        <v>0</v>
      </c>
      <c r="X7" s="67">
        <f>SUM(X3:X6)</f>
        <v>2770</v>
      </c>
      <c r="Y7" s="67">
        <f>SUM(Y3:Y6)</f>
        <v>160</v>
      </c>
      <c r="Z7" s="67">
        <f>SUM(Z3:Z6)</f>
        <v>8440</v>
      </c>
    </row>
    <row r="8" spans="1:26" ht="14.65" thickBot="1" x14ac:dyDescent="0.5">
      <c r="E8" s="50"/>
    </row>
    <row r="9" spans="1:26" x14ac:dyDescent="0.45">
      <c r="A9" s="97" t="s">
        <v>25</v>
      </c>
      <c r="B9" s="97" t="s">
        <v>1</v>
      </c>
      <c r="C9" s="97" t="s">
        <v>26</v>
      </c>
      <c r="D9" s="99" t="s">
        <v>27</v>
      </c>
      <c r="E9" s="101" t="s">
        <v>49</v>
      </c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2"/>
    </row>
    <row r="10" spans="1:26" ht="32.25" customHeight="1" thickBot="1" x14ac:dyDescent="0.5">
      <c r="A10" s="98"/>
      <c r="B10" s="98"/>
      <c r="C10" s="98"/>
      <c r="D10" s="100"/>
      <c r="E10" s="44" t="s">
        <v>4</v>
      </c>
      <c r="F10" s="44" t="s">
        <v>53</v>
      </c>
      <c r="G10" s="44" t="s">
        <v>3</v>
      </c>
      <c r="H10" s="44" t="s">
        <v>54</v>
      </c>
      <c r="I10" s="44" t="s">
        <v>5</v>
      </c>
      <c r="J10" s="44" t="s">
        <v>55</v>
      </c>
      <c r="K10" s="44" t="s">
        <v>6</v>
      </c>
      <c r="L10" s="44" t="s">
        <v>56</v>
      </c>
      <c r="M10" s="44" t="s">
        <v>7</v>
      </c>
      <c r="N10" s="44" t="s">
        <v>57</v>
      </c>
      <c r="O10" s="44" t="s">
        <v>8</v>
      </c>
      <c r="P10" s="44" t="s">
        <v>58</v>
      </c>
      <c r="Q10" s="44" t="s">
        <v>12</v>
      </c>
      <c r="R10" s="44" t="s">
        <v>9</v>
      </c>
      <c r="S10" s="44" t="s">
        <v>10</v>
      </c>
      <c r="T10" s="44" t="s">
        <v>11</v>
      </c>
      <c r="U10" s="44"/>
      <c r="V10" s="44"/>
      <c r="W10" s="44"/>
      <c r="X10" s="45" t="s">
        <v>13</v>
      </c>
      <c r="Y10" s="45" t="s">
        <v>14</v>
      </c>
      <c r="Z10" s="45" t="s">
        <v>15</v>
      </c>
    </row>
    <row r="11" spans="1:26" ht="20" customHeight="1" thickBot="1" x14ac:dyDescent="0.5">
      <c r="A11" s="12" t="s">
        <v>16</v>
      </c>
      <c r="B11" s="10" t="s">
        <v>17</v>
      </c>
      <c r="C11" s="10" t="s">
        <v>28</v>
      </c>
      <c r="D11" s="11" t="s">
        <v>38</v>
      </c>
      <c r="E11" s="51">
        <f>SUM(G11*$E$8)</f>
        <v>0</v>
      </c>
      <c r="F11" s="51"/>
      <c r="G11" s="51">
        <v>177</v>
      </c>
      <c r="H11" s="51"/>
      <c r="I11" s="51">
        <v>473</v>
      </c>
      <c r="J11" s="51"/>
      <c r="K11" s="51">
        <v>14</v>
      </c>
      <c r="L11" s="51"/>
      <c r="M11" s="51">
        <v>42</v>
      </c>
      <c r="N11" s="51"/>
      <c r="O11" s="51">
        <v>100</v>
      </c>
      <c r="P11" s="51"/>
      <c r="Q11" s="51">
        <v>906</v>
      </c>
      <c r="R11" s="51">
        <v>26</v>
      </c>
      <c r="S11" s="51">
        <v>2</v>
      </c>
      <c r="T11" s="51">
        <v>5</v>
      </c>
      <c r="U11" s="51"/>
      <c r="V11" s="51"/>
      <c r="W11" s="51"/>
      <c r="X11" s="52">
        <f t="shared" ref="X11:X22" si="1">SUM(E11:N11)</f>
        <v>706</v>
      </c>
      <c r="Y11" s="53">
        <f>SUM(R11:W11)</f>
        <v>33</v>
      </c>
      <c r="Z11" s="54">
        <f t="shared" ref="Z11:Z22" si="2">SUM(E11:W11)</f>
        <v>1745</v>
      </c>
    </row>
    <row r="12" spans="1:26" ht="20" customHeight="1" thickBot="1" x14ac:dyDescent="0.5">
      <c r="A12" s="36" t="s">
        <v>16</v>
      </c>
      <c r="B12" s="13" t="s">
        <v>17</v>
      </c>
      <c r="C12" s="12" t="s">
        <v>29</v>
      </c>
      <c r="D12" s="11" t="s">
        <v>39</v>
      </c>
      <c r="E12" s="51">
        <f t="shared" ref="E12:E14" si="3">SUM(G12*$E$8)</f>
        <v>0</v>
      </c>
      <c r="F12" s="51"/>
      <c r="G12" s="51">
        <v>206</v>
      </c>
      <c r="H12" s="51"/>
      <c r="I12" s="51">
        <v>212</v>
      </c>
      <c r="J12" s="51"/>
      <c r="K12" s="51">
        <v>14</v>
      </c>
      <c r="L12" s="51"/>
      <c r="M12" s="51">
        <v>24</v>
      </c>
      <c r="N12" s="51"/>
      <c r="O12" s="51">
        <v>41</v>
      </c>
      <c r="P12" s="51"/>
      <c r="Q12" s="51">
        <v>876</v>
      </c>
      <c r="R12" s="51">
        <v>9</v>
      </c>
      <c r="S12" s="51">
        <v>1</v>
      </c>
      <c r="T12" s="51">
        <v>1</v>
      </c>
      <c r="U12" s="51"/>
      <c r="V12" s="51"/>
      <c r="W12" s="51"/>
      <c r="X12" s="52">
        <f t="shared" si="1"/>
        <v>456</v>
      </c>
      <c r="Y12" s="53">
        <f t="shared" ref="Y12:Y21" si="4">SUM(R12:W12)</f>
        <v>11</v>
      </c>
      <c r="Z12" s="54">
        <f t="shared" si="2"/>
        <v>1384</v>
      </c>
    </row>
    <row r="13" spans="1:26" ht="20" customHeight="1" thickBot="1" x14ac:dyDescent="0.5">
      <c r="A13" s="36" t="s">
        <v>16</v>
      </c>
      <c r="B13" s="13" t="s">
        <v>17</v>
      </c>
      <c r="C13" s="13" t="s">
        <v>30</v>
      </c>
      <c r="D13" s="11" t="s">
        <v>40</v>
      </c>
      <c r="E13" s="51">
        <f t="shared" si="3"/>
        <v>0</v>
      </c>
      <c r="F13" s="51"/>
      <c r="G13" s="51">
        <v>185</v>
      </c>
      <c r="H13" s="51"/>
      <c r="I13" s="51">
        <v>217</v>
      </c>
      <c r="J13" s="51"/>
      <c r="K13" s="51">
        <v>6</v>
      </c>
      <c r="L13" s="51"/>
      <c r="M13" s="51">
        <v>21</v>
      </c>
      <c r="N13" s="51"/>
      <c r="O13" s="51">
        <v>37</v>
      </c>
      <c r="P13" s="51"/>
      <c r="Q13" s="51">
        <v>300</v>
      </c>
      <c r="R13" s="51">
        <v>6</v>
      </c>
      <c r="S13" s="51">
        <v>1</v>
      </c>
      <c r="T13" s="51">
        <v>1</v>
      </c>
      <c r="U13" s="51"/>
      <c r="V13" s="51"/>
      <c r="W13" s="51"/>
      <c r="X13" s="52">
        <f t="shared" si="1"/>
        <v>429</v>
      </c>
      <c r="Y13" s="53">
        <f t="shared" si="4"/>
        <v>8</v>
      </c>
      <c r="Z13" s="54">
        <f t="shared" si="2"/>
        <v>774</v>
      </c>
    </row>
    <row r="14" spans="1:26" ht="20" customHeight="1" thickBot="1" x14ac:dyDescent="0.5">
      <c r="A14" s="36" t="s">
        <v>16</v>
      </c>
      <c r="B14" s="13" t="s">
        <v>17</v>
      </c>
      <c r="C14" s="13" t="s">
        <v>31</v>
      </c>
      <c r="D14" s="11" t="s">
        <v>41</v>
      </c>
      <c r="E14" s="51">
        <f t="shared" si="3"/>
        <v>0</v>
      </c>
      <c r="F14" s="51"/>
      <c r="G14" s="51">
        <v>42</v>
      </c>
      <c r="H14" s="51"/>
      <c r="I14" s="51">
        <v>172</v>
      </c>
      <c r="J14" s="51"/>
      <c r="K14" s="51">
        <v>2</v>
      </c>
      <c r="L14" s="51"/>
      <c r="M14" s="51">
        <v>8</v>
      </c>
      <c r="N14" s="51"/>
      <c r="O14" s="51">
        <v>20</v>
      </c>
      <c r="P14" s="51"/>
      <c r="Q14" s="51">
        <v>394</v>
      </c>
      <c r="R14" s="51">
        <v>10</v>
      </c>
      <c r="S14" s="51"/>
      <c r="T14" s="51">
        <v>1</v>
      </c>
      <c r="U14" s="51"/>
      <c r="V14" s="51"/>
      <c r="W14" s="51"/>
      <c r="X14" s="52">
        <f t="shared" si="1"/>
        <v>224</v>
      </c>
      <c r="Y14" s="53">
        <f t="shared" si="4"/>
        <v>11</v>
      </c>
      <c r="Z14" s="54">
        <f t="shared" si="2"/>
        <v>649</v>
      </c>
    </row>
    <row r="15" spans="1:26" ht="20" customHeight="1" thickBot="1" x14ac:dyDescent="0.5">
      <c r="A15" s="36" t="s">
        <v>16</v>
      </c>
      <c r="B15" s="13" t="s">
        <v>17</v>
      </c>
      <c r="C15" s="13" t="s">
        <v>32</v>
      </c>
      <c r="D15" s="11" t="s">
        <v>42</v>
      </c>
      <c r="E15" s="51"/>
      <c r="F15" s="51"/>
      <c r="G15" s="51">
        <v>211</v>
      </c>
      <c r="H15" s="51"/>
      <c r="I15" s="51">
        <v>257</v>
      </c>
      <c r="J15" s="51"/>
      <c r="K15" s="51">
        <v>3</v>
      </c>
      <c r="L15" s="51"/>
      <c r="M15" s="51">
        <v>29</v>
      </c>
      <c r="N15" s="51"/>
      <c r="O15" s="51">
        <v>37</v>
      </c>
      <c r="P15" s="51"/>
      <c r="Q15" s="51">
        <v>917</v>
      </c>
      <c r="R15" s="51">
        <v>75</v>
      </c>
      <c r="S15" s="51"/>
      <c r="T15" s="51">
        <v>0</v>
      </c>
      <c r="U15" s="51"/>
      <c r="V15" s="51"/>
      <c r="W15" s="51"/>
      <c r="X15" s="52">
        <f t="shared" si="1"/>
        <v>500</v>
      </c>
      <c r="Y15" s="53">
        <f t="shared" si="4"/>
        <v>75</v>
      </c>
      <c r="Z15" s="54">
        <f t="shared" si="2"/>
        <v>1529</v>
      </c>
    </row>
    <row r="16" spans="1:26" ht="20" customHeight="1" thickBot="1" x14ac:dyDescent="0.5">
      <c r="A16" s="36" t="s">
        <v>16</v>
      </c>
      <c r="B16" s="13" t="s">
        <v>17</v>
      </c>
      <c r="C16" s="13" t="s">
        <v>33</v>
      </c>
      <c r="D16" s="11" t="s">
        <v>43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>
        <f t="shared" si="1"/>
        <v>0</v>
      </c>
      <c r="Y16" s="53">
        <f t="shared" si="4"/>
        <v>0</v>
      </c>
      <c r="Z16" s="54">
        <f t="shared" si="2"/>
        <v>0</v>
      </c>
    </row>
    <row r="17" spans="1:26" ht="20" customHeight="1" thickBot="1" x14ac:dyDescent="0.5">
      <c r="A17" s="37" t="s">
        <v>16</v>
      </c>
      <c r="B17" s="14" t="s">
        <v>17</v>
      </c>
      <c r="C17" s="14">
        <v>6</v>
      </c>
      <c r="D17" s="15" t="s">
        <v>17</v>
      </c>
      <c r="E17" s="55"/>
      <c r="F17" s="55"/>
      <c r="G17" s="55"/>
      <c r="H17" s="55"/>
      <c r="I17" s="56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2">
        <f t="shared" si="1"/>
        <v>0</v>
      </c>
      <c r="Y17" s="53">
        <f t="shared" si="4"/>
        <v>0</v>
      </c>
      <c r="Z17" s="54">
        <f t="shared" si="2"/>
        <v>0</v>
      </c>
    </row>
    <row r="18" spans="1:26" ht="20" customHeight="1" thickBot="1" x14ac:dyDescent="0.5">
      <c r="A18" s="36" t="s">
        <v>18</v>
      </c>
      <c r="B18" s="36" t="s">
        <v>19</v>
      </c>
      <c r="C18" s="13" t="s">
        <v>34</v>
      </c>
      <c r="D18" s="11" t="s">
        <v>44</v>
      </c>
      <c r="E18" s="51">
        <f t="shared" ref="E18" si="5">SUM(G18*$E$8)</f>
        <v>0</v>
      </c>
      <c r="F18" s="57"/>
      <c r="G18" s="58">
        <v>392</v>
      </c>
      <c r="H18" s="58"/>
      <c r="I18" s="58">
        <v>342</v>
      </c>
      <c r="J18" s="59"/>
      <c r="K18" s="57">
        <v>31</v>
      </c>
      <c r="L18" s="57"/>
      <c r="M18" s="57">
        <v>55</v>
      </c>
      <c r="N18" s="57"/>
      <c r="O18" s="57">
        <v>38</v>
      </c>
      <c r="P18" s="57"/>
      <c r="Q18" s="57">
        <v>493</v>
      </c>
      <c r="R18" s="57">
        <v>9</v>
      </c>
      <c r="S18" s="57"/>
      <c r="T18" s="57">
        <v>2</v>
      </c>
      <c r="U18" s="57"/>
      <c r="V18" s="57"/>
      <c r="W18" s="57"/>
      <c r="X18" s="52">
        <f t="shared" si="1"/>
        <v>820</v>
      </c>
      <c r="Y18" s="53">
        <f t="shared" si="4"/>
        <v>11</v>
      </c>
      <c r="Z18" s="54">
        <f t="shared" si="2"/>
        <v>1362</v>
      </c>
    </row>
    <row r="19" spans="1:26" ht="20" customHeight="1" thickBot="1" x14ac:dyDescent="0.5">
      <c r="A19" s="37" t="s">
        <v>18</v>
      </c>
      <c r="B19" s="37" t="s">
        <v>19</v>
      </c>
      <c r="C19" s="14">
        <v>1</v>
      </c>
      <c r="D19" s="15" t="s">
        <v>19</v>
      </c>
      <c r="E19" s="55"/>
      <c r="F19" s="55"/>
      <c r="G19" s="55"/>
      <c r="H19" s="55"/>
      <c r="I19" s="56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2">
        <f t="shared" si="1"/>
        <v>0</v>
      </c>
      <c r="Y19" s="53">
        <f t="shared" si="4"/>
        <v>0</v>
      </c>
      <c r="Z19" s="54">
        <f t="shared" si="2"/>
        <v>0</v>
      </c>
    </row>
    <row r="20" spans="1:26" ht="20" customHeight="1" thickBot="1" x14ac:dyDescent="0.5">
      <c r="A20" s="36" t="s">
        <v>20</v>
      </c>
      <c r="B20" s="36" t="s">
        <v>21</v>
      </c>
      <c r="C20" s="13" t="s">
        <v>35</v>
      </c>
      <c r="D20" s="11" t="s">
        <v>45</v>
      </c>
      <c r="E20" s="51">
        <f t="shared" ref="E20" si="6">SUM(G20*$E$8)</f>
        <v>0</v>
      </c>
      <c r="F20" s="57"/>
      <c r="G20" s="58">
        <v>165</v>
      </c>
      <c r="H20" s="58"/>
      <c r="I20" s="57">
        <v>126</v>
      </c>
      <c r="J20" s="60"/>
      <c r="K20" s="57">
        <v>11</v>
      </c>
      <c r="L20" s="57"/>
      <c r="M20" s="57">
        <v>65</v>
      </c>
      <c r="N20" s="57"/>
      <c r="O20" s="57">
        <v>69</v>
      </c>
      <c r="P20" s="57"/>
      <c r="Q20" s="57">
        <v>1426</v>
      </c>
      <c r="R20" s="57">
        <v>57</v>
      </c>
      <c r="S20" s="57">
        <v>4</v>
      </c>
      <c r="T20" s="57">
        <v>4</v>
      </c>
      <c r="U20" s="57"/>
      <c r="V20" s="57"/>
      <c r="W20" s="57"/>
      <c r="X20" s="52">
        <f t="shared" si="1"/>
        <v>367</v>
      </c>
      <c r="Y20" s="53">
        <f t="shared" si="4"/>
        <v>65</v>
      </c>
      <c r="Z20" s="54">
        <f t="shared" si="2"/>
        <v>1927</v>
      </c>
    </row>
    <row r="21" spans="1:26" ht="20" customHeight="1" thickBot="1" x14ac:dyDescent="0.5">
      <c r="A21" s="37" t="s">
        <v>20</v>
      </c>
      <c r="B21" s="37" t="s">
        <v>21</v>
      </c>
      <c r="C21" s="14">
        <v>1</v>
      </c>
      <c r="D21" s="15" t="s">
        <v>21</v>
      </c>
      <c r="E21" s="55"/>
      <c r="F21" s="55"/>
      <c r="G21" s="55"/>
      <c r="H21" s="55"/>
      <c r="I21" s="56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2">
        <f t="shared" si="1"/>
        <v>0</v>
      </c>
      <c r="Y21" s="53">
        <f t="shared" si="4"/>
        <v>0</v>
      </c>
      <c r="Z21" s="54">
        <f t="shared" si="2"/>
        <v>0</v>
      </c>
    </row>
    <row r="22" spans="1:26" ht="20" customHeight="1" thickBot="1" x14ac:dyDescent="0.5">
      <c r="A22" s="38"/>
      <c r="B22" s="39" t="s">
        <v>36</v>
      </c>
      <c r="C22" s="8">
        <v>10</v>
      </c>
      <c r="D22" s="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2">
        <f t="shared" si="1"/>
        <v>0</v>
      </c>
      <c r="Y22" s="63">
        <f>SUM(R22:W22)</f>
        <v>0</v>
      </c>
      <c r="Z22" s="64">
        <f t="shared" si="2"/>
        <v>0</v>
      </c>
    </row>
    <row r="23" spans="1:26" ht="14.65" thickBot="1" x14ac:dyDescent="0.5">
      <c r="E23" s="49"/>
      <c r="R23" s="88"/>
      <c r="S23" s="49"/>
      <c r="T23" s="49"/>
    </row>
    <row r="24" spans="1:26" ht="14.25" customHeight="1" x14ac:dyDescent="0.45">
      <c r="A24" s="16" t="s">
        <v>25</v>
      </c>
      <c r="B24" s="16" t="s">
        <v>1</v>
      </c>
      <c r="C24" s="16" t="s">
        <v>26</v>
      </c>
      <c r="D24" s="17" t="s">
        <v>27</v>
      </c>
      <c r="E24" s="91" t="s">
        <v>37</v>
      </c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</row>
    <row r="25" spans="1:26" ht="28.9" thickBot="1" x14ac:dyDescent="0.5">
      <c r="A25" s="18"/>
      <c r="B25" s="18"/>
      <c r="C25" s="18"/>
      <c r="D25" s="19"/>
      <c r="E25" s="44" t="s">
        <v>4</v>
      </c>
      <c r="F25" s="44" t="s">
        <v>53</v>
      </c>
      <c r="G25" s="44" t="s">
        <v>3</v>
      </c>
      <c r="H25" s="44" t="s">
        <v>54</v>
      </c>
      <c r="I25" s="44" t="s">
        <v>5</v>
      </c>
      <c r="J25" s="44" t="s">
        <v>55</v>
      </c>
      <c r="K25" s="44" t="s">
        <v>6</v>
      </c>
      <c r="L25" s="44" t="s">
        <v>56</v>
      </c>
      <c r="M25" s="44" t="s">
        <v>7</v>
      </c>
      <c r="N25" s="44" t="s">
        <v>57</v>
      </c>
      <c r="O25" s="44" t="s">
        <v>8</v>
      </c>
      <c r="P25" s="44" t="s">
        <v>58</v>
      </c>
      <c r="Q25" s="44" t="s">
        <v>12</v>
      </c>
      <c r="R25" s="44" t="s">
        <v>9</v>
      </c>
      <c r="S25" s="44" t="s">
        <v>10</v>
      </c>
      <c r="T25" s="44" t="s">
        <v>11</v>
      </c>
      <c r="U25" s="44" t="s">
        <v>50</v>
      </c>
      <c r="V25" s="44" t="s">
        <v>51</v>
      </c>
      <c r="W25" s="44" t="s">
        <v>52</v>
      </c>
      <c r="X25" s="45" t="s">
        <v>13</v>
      </c>
      <c r="Y25" s="45" t="s">
        <v>14</v>
      </c>
      <c r="Z25" s="45" t="s">
        <v>15</v>
      </c>
    </row>
    <row r="26" spans="1:26" ht="20" customHeight="1" thickBot="1" x14ac:dyDescent="0.5">
      <c r="A26" s="20" t="s">
        <v>16</v>
      </c>
      <c r="B26" s="20" t="s">
        <v>17</v>
      </c>
      <c r="C26" s="20" t="s">
        <v>28</v>
      </c>
      <c r="D26" s="21" t="s">
        <v>38</v>
      </c>
      <c r="E26" s="68">
        <f>SUM(G26*$E$23)</f>
        <v>0</v>
      </c>
      <c r="F26" s="68"/>
      <c r="G26" s="69">
        <v>123</v>
      </c>
      <c r="H26" s="70"/>
      <c r="I26" s="71">
        <v>79</v>
      </c>
      <c r="J26" s="71"/>
      <c r="K26" s="71">
        <v>34</v>
      </c>
      <c r="L26" s="71"/>
      <c r="M26" s="71">
        <v>55</v>
      </c>
      <c r="N26" s="71"/>
      <c r="O26" s="71">
        <v>82</v>
      </c>
      <c r="P26" s="71"/>
      <c r="Q26" s="71">
        <v>102</v>
      </c>
      <c r="R26" s="71">
        <f>SUM($Y$26*R$23)</f>
        <v>0</v>
      </c>
      <c r="S26" s="71">
        <f t="shared" ref="S26:T28" si="7">SUM($Y$26*S$23)</f>
        <v>0</v>
      </c>
      <c r="T26" s="71">
        <f t="shared" si="7"/>
        <v>0</v>
      </c>
      <c r="U26" s="68"/>
      <c r="V26" s="68"/>
      <c r="W26" s="68"/>
      <c r="X26" s="72">
        <v>207</v>
      </c>
      <c r="Y26" s="73">
        <v>29</v>
      </c>
      <c r="Z26" s="74">
        <v>335</v>
      </c>
    </row>
    <row r="27" spans="1:26" ht="20" customHeight="1" thickBot="1" x14ac:dyDescent="0.5">
      <c r="A27" s="23" t="s">
        <v>16</v>
      </c>
      <c r="B27" s="23" t="s">
        <v>17</v>
      </c>
      <c r="C27" s="22" t="s">
        <v>29</v>
      </c>
      <c r="D27" s="21" t="s">
        <v>39</v>
      </c>
      <c r="E27" s="68">
        <f t="shared" ref="E27:E28" si="8">SUM(G27*$E$23)</f>
        <v>0</v>
      </c>
      <c r="F27" s="68"/>
      <c r="G27" s="69">
        <v>123</v>
      </c>
      <c r="H27" s="70"/>
      <c r="I27" s="71">
        <v>79</v>
      </c>
      <c r="J27" s="71"/>
      <c r="K27" s="71">
        <v>34</v>
      </c>
      <c r="L27" s="71"/>
      <c r="M27" s="71">
        <v>55</v>
      </c>
      <c r="N27" s="71"/>
      <c r="O27" s="71">
        <v>82</v>
      </c>
      <c r="P27" s="71"/>
      <c r="Q27" s="71">
        <v>102</v>
      </c>
      <c r="R27" s="71">
        <f t="shared" ref="R27:R28" si="9">SUM($Y$26*R$23)</f>
        <v>0</v>
      </c>
      <c r="S27" s="71">
        <f t="shared" si="7"/>
        <v>0</v>
      </c>
      <c r="T27" s="71">
        <f t="shared" si="7"/>
        <v>0</v>
      </c>
      <c r="U27" s="68"/>
      <c r="V27" s="68"/>
      <c r="W27" s="68"/>
      <c r="X27" s="72">
        <v>207</v>
      </c>
      <c r="Y27" s="73">
        <v>29</v>
      </c>
      <c r="Z27" s="74">
        <v>335</v>
      </c>
    </row>
    <row r="28" spans="1:26" ht="20" customHeight="1" thickBot="1" x14ac:dyDescent="0.5">
      <c r="A28" s="23" t="s">
        <v>16</v>
      </c>
      <c r="B28" s="23" t="s">
        <v>17</v>
      </c>
      <c r="C28" s="23" t="s">
        <v>30</v>
      </c>
      <c r="D28" s="21" t="s">
        <v>40</v>
      </c>
      <c r="E28" s="68">
        <f t="shared" si="8"/>
        <v>0</v>
      </c>
      <c r="F28" s="68"/>
      <c r="G28" s="69">
        <v>123</v>
      </c>
      <c r="H28" s="70"/>
      <c r="I28" s="71">
        <v>79</v>
      </c>
      <c r="J28" s="71"/>
      <c r="K28" s="71">
        <v>34</v>
      </c>
      <c r="L28" s="71"/>
      <c r="M28" s="71">
        <v>55</v>
      </c>
      <c r="N28" s="71"/>
      <c r="O28" s="71">
        <v>82</v>
      </c>
      <c r="P28" s="71"/>
      <c r="Q28" s="71">
        <v>102</v>
      </c>
      <c r="R28" s="71">
        <f t="shared" si="9"/>
        <v>0</v>
      </c>
      <c r="S28" s="71">
        <f t="shared" si="7"/>
        <v>0</v>
      </c>
      <c r="T28" s="71">
        <f t="shared" si="7"/>
        <v>0</v>
      </c>
      <c r="U28" s="68"/>
      <c r="V28" s="68"/>
      <c r="W28" s="68"/>
      <c r="X28" s="72">
        <v>207</v>
      </c>
      <c r="Y28" s="73">
        <v>29</v>
      </c>
      <c r="Z28" s="74">
        <v>335</v>
      </c>
    </row>
    <row r="29" spans="1:26" ht="20" customHeight="1" thickBot="1" x14ac:dyDescent="0.5">
      <c r="A29" s="23" t="s">
        <v>16</v>
      </c>
      <c r="B29" s="23" t="s">
        <v>17</v>
      </c>
      <c r="C29" s="23" t="s">
        <v>31</v>
      </c>
      <c r="D29" s="21" t="s">
        <v>41</v>
      </c>
      <c r="E29" s="68"/>
      <c r="F29" s="68"/>
      <c r="G29" s="69"/>
      <c r="H29" s="70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72"/>
      <c r="Y29" s="73"/>
      <c r="Z29" s="74"/>
    </row>
    <row r="30" spans="1:26" ht="20" customHeight="1" thickBot="1" x14ac:dyDescent="0.5">
      <c r="A30" s="23" t="s">
        <v>16</v>
      </c>
      <c r="B30" s="23" t="s">
        <v>17</v>
      </c>
      <c r="C30" s="23" t="s">
        <v>32</v>
      </c>
      <c r="D30" s="21" t="s">
        <v>42</v>
      </c>
      <c r="E30" s="68"/>
      <c r="F30" s="68"/>
      <c r="G30" s="69"/>
      <c r="H30" s="70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72"/>
      <c r="Y30" s="73"/>
      <c r="Z30" s="74"/>
    </row>
    <row r="31" spans="1:26" ht="20" customHeight="1" x14ac:dyDescent="0.45">
      <c r="A31" s="23" t="s">
        <v>16</v>
      </c>
      <c r="B31" s="23" t="s">
        <v>17</v>
      </c>
      <c r="C31" s="23" t="s">
        <v>33</v>
      </c>
      <c r="D31" s="21" t="s">
        <v>43</v>
      </c>
      <c r="E31" s="68"/>
      <c r="F31" s="68"/>
      <c r="G31" s="69"/>
      <c r="H31" s="70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72"/>
      <c r="Y31" s="73"/>
      <c r="Z31" s="74"/>
    </row>
    <row r="32" spans="1:26" ht="20" customHeight="1" thickBot="1" x14ac:dyDescent="0.5">
      <c r="A32" s="24" t="s">
        <v>16</v>
      </c>
      <c r="B32" s="24" t="s">
        <v>17</v>
      </c>
      <c r="C32" s="24">
        <v>6</v>
      </c>
      <c r="D32" s="25" t="s">
        <v>17</v>
      </c>
      <c r="E32" s="75"/>
      <c r="F32" s="75"/>
      <c r="G32" s="76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20" customHeight="1" x14ac:dyDescent="0.45">
      <c r="A33" s="23" t="s">
        <v>18</v>
      </c>
      <c r="B33" s="23" t="s">
        <v>19</v>
      </c>
      <c r="C33" s="23" t="s">
        <v>34</v>
      </c>
      <c r="D33" s="21" t="s">
        <v>44</v>
      </c>
      <c r="E33" s="68">
        <f t="shared" ref="E33" si="10">SUM(G33*$E$23)</f>
        <v>0</v>
      </c>
      <c r="F33" s="68"/>
      <c r="G33" s="69">
        <v>123</v>
      </c>
      <c r="H33" s="70"/>
      <c r="I33" s="71">
        <v>79</v>
      </c>
      <c r="J33" s="68"/>
      <c r="K33" s="71">
        <v>34</v>
      </c>
      <c r="L33" s="71"/>
      <c r="M33" s="71">
        <v>55</v>
      </c>
      <c r="N33" s="71"/>
      <c r="O33" s="71">
        <v>82</v>
      </c>
      <c r="P33" s="71"/>
      <c r="Q33" s="71">
        <v>102</v>
      </c>
      <c r="R33" s="71">
        <f t="shared" ref="R33:T33" si="11">SUM($Y$26*R$23)</f>
        <v>0</v>
      </c>
      <c r="S33" s="71">
        <f t="shared" si="11"/>
        <v>0</v>
      </c>
      <c r="T33" s="71">
        <f t="shared" si="11"/>
        <v>0</v>
      </c>
      <c r="U33" s="71"/>
      <c r="V33" s="71"/>
      <c r="W33" s="71"/>
      <c r="X33" s="72">
        <v>207</v>
      </c>
      <c r="Y33" s="73">
        <v>29</v>
      </c>
      <c r="Z33" s="74">
        <v>335</v>
      </c>
    </row>
    <row r="34" spans="1:26" ht="20" customHeight="1" thickBot="1" x14ac:dyDescent="0.5">
      <c r="A34" s="24" t="s">
        <v>18</v>
      </c>
      <c r="B34" s="24" t="s">
        <v>19</v>
      </c>
      <c r="C34" s="24">
        <v>1</v>
      </c>
      <c r="D34" s="25" t="s">
        <v>19</v>
      </c>
      <c r="E34" s="75"/>
      <c r="F34" s="75"/>
      <c r="G34" s="76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20" customHeight="1" x14ac:dyDescent="0.45">
      <c r="A35" s="23" t="s">
        <v>20</v>
      </c>
      <c r="B35" s="23" t="s">
        <v>21</v>
      </c>
      <c r="C35" s="23" t="s">
        <v>35</v>
      </c>
      <c r="D35" s="21" t="s">
        <v>45</v>
      </c>
      <c r="E35" s="68">
        <f t="shared" ref="E35" si="12">SUM(G35*$E$23)</f>
        <v>0</v>
      </c>
      <c r="F35" s="68"/>
      <c r="G35" s="69">
        <v>123</v>
      </c>
      <c r="H35" s="70"/>
      <c r="I35" s="71">
        <v>79</v>
      </c>
      <c r="J35" s="68"/>
      <c r="K35" s="71">
        <v>34</v>
      </c>
      <c r="L35" s="71"/>
      <c r="M35" s="71">
        <v>55</v>
      </c>
      <c r="N35" s="71"/>
      <c r="O35" s="71">
        <v>82</v>
      </c>
      <c r="P35" s="71"/>
      <c r="Q35" s="71">
        <v>102</v>
      </c>
      <c r="R35" s="71">
        <f t="shared" ref="R35:T35" si="13">SUM($Y$26*R$23)</f>
        <v>0</v>
      </c>
      <c r="S35" s="71">
        <f t="shared" si="13"/>
        <v>0</v>
      </c>
      <c r="T35" s="71">
        <f t="shared" si="13"/>
        <v>0</v>
      </c>
      <c r="U35" s="71"/>
      <c r="V35" s="71"/>
      <c r="W35" s="71"/>
      <c r="X35" s="72">
        <v>207</v>
      </c>
      <c r="Y35" s="73">
        <v>29</v>
      </c>
      <c r="Z35" s="74">
        <v>335</v>
      </c>
    </row>
    <row r="36" spans="1:26" ht="20" customHeight="1" x14ac:dyDescent="0.45">
      <c r="A36" s="24" t="s">
        <v>20</v>
      </c>
      <c r="B36" s="24" t="s">
        <v>21</v>
      </c>
      <c r="C36" s="24">
        <v>1</v>
      </c>
      <c r="D36" s="25" t="s">
        <v>21</v>
      </c>
      <c r="E36" s="75"/>
      <c r="F36" s="75"/>
      <c r="G36" s="76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20" customHeight="1" thickBot="1" x14ac:dyDescent="0.5">
      <c r="A37" s="18"/>
      <c r="B37" s="18"/>
      <c r="C37" s="18">
        <v>10</v>
      </c>
      <c r="D37" s="19" t="s">
        <v>36</v>
      </c>
      <c r="E37" s="77"/>
      <c r="F37" s="77"/>
      <c r="G37" s="78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</row>
    <row r="38" spans="1:26" ht="14.65" thickBot="1" x14ac:dyDescent="0.5"/>
    <row r="39" spans="1:26" ht="20" customHeight="1" thickBot="1" x14ac:dyDescent="0.5">
      <c r="A39" s="40" t="s">
        <v>25</v>
      </c>
      <c r="B39" s="27" t="s">
        <v>1</v>
      </c>
      <c r="C39" s="26" t="s">
        <v>26</v>
      </c>
      <c r="D39" s="27" t="s">
        <v>27</v>
      </c>
      <c r="E39" s="89" t="s">
        <v>48</v>
      </c>
      <c r="F39" s="90"/>
      <c r="G39"/>
      <c r="H39"/>
      <c r="I39"/>
      <c r="J39"/>
      <c r="K39"/>
      <c r="L39"/>
      <c r="M39"/>
      <c r="N39"/>
      <c r="O39"/>
      <c r="P39"/>
      <c r="Q39"/>
      <c r="R39"/>
    </row>
    <row r="40" spans="1:26" ht="20" customHeight="1" thickBot="1" x14ac:dyDescent="0.5">
      <c r="A40" s="41"/>
      <c r="B40" s="29"/>
      <c r="C40" s="28"/>
      <c r="D40" s="29"/>
      <c r="E40" s="4" t="s">
        <v>46</v>
      </c>
      <c r="F40" s="5" t="s">
        <v>47</v>
      </c>
      <c r="G40"/>
      <c r="Z40"/>
    </row>
    <row r="41" spans="1:26" ht="20" customHeight="1" x14ac:dyDescent="0.45">
      <c r="A41" s="42" t="s">
        <v>16</v>
      </c>
      <c r="B41" s="30" t="s">
        <v>17</v>
      </c>
      <c r="C41" s="30" t="s">
        <v>28</v>
      </c>
      <c r="D41" s="11" t="str">
        <f>_xlfn.IFNA(VLOOKUP(C41,[2]MDM!$C$2:$T$11,18,0),0)</f>
        <v>NGUYEN LE HONG SUONG</v>
      </c>
      <c r="E41" s="79">
        <v>1.43</v>
      </c>
      <c r="F41" s="80">
        <v>378</v>
      </c>
      <c r="G41"/>
      <c r="Z41"/>
    </row>
    <row r="42" spans="1:26" ht="20" customHeight="1" x14ac:dyDescent="0.45">
      <c r="A42" s="31" t="s">
        <v>16</v>
      </c>
      <c r="B42" s="31" t="s">
        <v>17</v>
      </c>
      <c r="C42" s="31" t="s">
        <v>29</v>
      </c>
      <c r="D42" s="11" t="str">
        <f>_xlfn.IFNA(VLOOKUP(C42,[2]MDM!$C$2:$T$11,18,0),0)</f>
        <v>BUI THUY DIEM LINH -1</v>
      </c>
      <c r="E42" s="81">
        <v>1.43</v>
      </c>
      <c r="F42" s="82">
        <v>378</v>
      </c>
      <c r="G42"/>
      <c r="Z42"/>
    </row>
    <row r="43" spans="1:26" ht="20" customHeight="1" x14ac:dyDescent="0.45">
      <c r="A43" s="31" t="s">
        <v>16</v>
      </c>
      <c r="B43" s="31" t="s">
        <v>17</v>
      </c>
      <c r="C43" s="31" t="s">
        <v>30</v>
      </c>
      <c r="D43" s="11" t="str">
        <f>_xlfn.IFNA(VLOOKUP(C43,[2]MDM!$C$2:$T$11,18,0),0)</f>
        <v>PHAN MINH TIEN</v>
      </c>
      <c r="E43" s="81">
        <v>1.43</v>
      </c>
      <c r="F43" s="82">
        <v>378</v>
      </c>
      <c r="G43"/>
      <c r="Z43"/>
    </row>
    <row r="44" spans="1:26" ht="20" customHeight="1" x14ac:dyDescent="0.45">
      <c r="A44" s="31" t="s">
        <v>16</v>
      </c>
      <c r="B44" s="31" t="s">
        <v>17</v>
      </c>
      <c r="C44" s="31" t="s">
        <v>31</v>
      </c>
      <c r="D44" s="11" t="str">
        <f>_xlfn.IFNA(VLOOKUP(C44,[2]MDM!$C$2:$T$11,18,0),0)</f>
        <v>NGUYEN THI MY PHUONG</v>
      </c>
      <c r="E44" s="81"/>
      <c r="F44" s="82"/>
      <c r="G44"/>
      <c r="Z44"/>
    </row>
    <row r="45" spans="1:26" ht="20" customHeight="1" x14ac:dyDescent="0.45">
      <c r="A45" s="31" t="s">
        <v>16</v>
      </c>
      <c r="B45" s="31" t="s">
        <v>17</v>
      </c>
      <c r="C45" s="31" t="s">
        <v>32</v>
      </c>
      <c r="D45" s="11" t="str">
        <f>_xlfn.IFNA(VLOOKUP(C45,[2]MDM!$C$2:$T$11,18,0),0)</f>
        <v>PHAM HANH PHUC</v>
      </c>
      <c r="E45" s="81"/>
      <c r="F45" s="82"/>
      <c r="G45"/>
      <c r="Z45"/>
    </row>
    <row r="46" spans="1:26" ht="20" customHeight="1" x14ac:dyDescent="0.45">
      <c r="A46" s="31" t="s">
        <v>16</v>
      </c>
      <c r="B46" s="31" t="s">
        <v>17</v>
      </c>
      <c r="C46" s="32" t="s">
        <v>33</v>
      </c>
      <c r="D46" s="11" t="str">
        <f>_xlfn.IFNA(VLOOKUP(C46,[2]MDM!$C$2:$T$11,18,0),0)</f>
        <v>VACSE 68</v>
      </c>
      <c r="E46" s="81"/>
      <c r="F46" s="82"/>
      <c r="G46"/>
      <c r="Z46"/>
    </row>
    <row r="47" spans="1:26" ht="20" customHeight="1" x14ac:dyDescent="0.45">
      <c r="A47" s="33" t="str">
        <f t="shared" ref="A47:B47" si="14">A45</f>
        <v>BTN2006</v>
      </c>
      <c r="B47" s="33" t="str">
        <f t="shared" si="14"/>
        <v>Cty Hòa Vinh</v>
      </c>
      <c r="C47" s="33">
        <f>SUBTOTAL(3,C41:C46)</f>
        <v>6</v>
      </c>
      <c r="D47" s="34" t="str">
        <f>B47</f>
        <v>Cty Hòa Vinh</v>
      </c>
      <c r="E47" s="83"/>
      <c r="F47" s="84"/>
      <c r="G47"/>
      <c r="Z47"/>
    </row>
    <row r="48" spans="1:26" ht="20" customHeight="1" x14ac:dyDescent="0.45">
      <c r="A48" s="31" t="s">
        <v>18</v>
      </c>
      <c r="B48" s="31" t="s">
        <v>19</v>
      </c>
      <c r="C48" s="31" t="s">
        <v>34</v>
      </c>
      <c r="D48" s="11" t="str">
        <f>_xlfn.IFNA(VLOOKUP(C48,[2]MDM!$C$2:$T$11,18,0),0)</f>
        <v>LUONG VIET TU</v>
      </c>
      <c r="E48" s="81">
        <v>1.45</v>
      </c>
      <c r="F48" s="82">
        <v>378</v>
      </c>
      <c r="G48"/>
      <c r="Z48"/>
    </row>
    <row r="49" spans="1:26" ht="20" customHeight="1" x14ac:dyDescent="0.45">
      <c r="A49" s="33" t="str">
        <f t="shared" ref="A49:B49" si="15">A48</f>
        <v>BTN2005</v>
      </c>
      <c r="B49" s="33" t="str">
        <f t="shared" si="15"/>
        <v>Cty Bảo Ngọc BT</v>
      </c>
      <c r="C49" s="33">
        <f>SUBTOTAL(3,C48)</f>
        <v>1</v>
      </c>
      <c r="D49" s="34" t="str">
        <f>B49</f>
        <v>Cty Bảo Ngọc BT</v>
      </c>
      <c r="E49" s="83"/>
      <c r="F49" s="85"/>
      <c r="G49"/>
      <c r="Z49"/>
    </row>
    <row r="50" spans="1:26" ht="20" customHeight="1" x14ac:dyDescent="0.45">
      <c r="A50" s="31" t="s">
        <v>20</v>
      </c>
      <c r="B50" s="31" t="s">
        <v>21</v>
      </c>
      <c r="C50" s="31" t="s">
        <v>35</v>
      </c>
      <c r="D50" s="11" t="str">
        <f>_xlfn.IFNA(VLOOKUP(C50,[2]MDM!$C$2:$T$11,18,0),0)</f>
        <v>NGUYEN QUOC HUY</v>
      </c>
      <c r="E50" s="81">
        <v>1.51</v>
      </c>
      <c r="F50" s="82">
        <v>378</v>
      </c>
      <c r="G50"/>
      <c r="Z50"/>
    </row>
    <row r="51" spans="1:26" ht="20" customHeight="1" thickBot="1" x14ac:dyDescent="0.5">
      <c r="A51" s="33" t="str">
        <f t="shared" ref="A51:B51" si="16">A50</f>
        <v>LDG2007</v>
      </c>
      <c r="B51" s="33" t="str">
        <f t="shared" si="16"/>
        <v>Cty Quảng Thái</v>
      </c>
      <c r="C51" s="33">
        <f>SUBTOTAL(3,C50)</f>
        <v>1</v>
      </c>
      <c r="D51" s="34" t="str">
        <f>B51</f>
        <v>Cty Quảng Thái</v>
      </c>
      <c r="E51" s="83"/>
      <c r="F51" s="85"/>
      <c r="G51"/>
      <c r="Z51"/>
    </row>
    <row r="52" spans="1:26" ht="20" customHeight="1" thickBot="1" x14ac:dyDescent="0.5">
      <c r="A52" s="35"/>
      <c r="B52" s="35"/>
      <c r="C52" s="35"/>
      <c r="D52" s="35"/>
      <c r="E52" s="86"/>
      <c r="F52" s="87"/>
      <c r="G52"/>
      <c r="Z52"/>
    </row>
  </sheetData>
  <mergeCells count="10">
    <mergeCell ref="E39:F39"/>
    <mergeCell ref="E24:Z24"/>
    <mergeCell ref="C1:C2"/>
    <mergeCell ref="D1:D2"/>
    <mergeCell ref="A9:A10"/>
    <mergeCell ref="B9:B10"/>
    <mergeCell ref="C9:C10"/>
    <mergeCell ref="D9:D10"/>
    <mergeCell ref="E9:Z9"/>
    <mergeCell ref="E1:Z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</dc:creator>
  <cp:lastModifiedBy>Yen Ngoc</cp:lastModifiedBy>
  <dcterms:created xsi:type="dcterms:W3CDTF">2015-06-05T18:17:20Z</dcterms:created>
  <dcterms:modified xsi:type="dcterms:W3CDTF">2026-10-17T15:22:52Z</dcterms:modified>
</cp:coreProperties>
</file>